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1355" windowHeight="8970" activeTab="2"/>
  </bookViews>
  <sheets>
    <sheet name="Pagina de garda" sheetId="1" r:id="rId1"/>
    <sheet name="7.1.1Chelt salarii" sheetId="2" r:id="rId2"/>
    <sheet name="Calcul salarii luna X " sheetId="3" r:id="rId3"/>
    <sheet name="Calcul salarii luna Y" sheetId="4" r:id="rId4"/>
    <sheet name="7.1.2Chelt deplasari" sheetId="5" r:id="rId5"/>
    <sheet name="7.2.Chelt servicii" sheetId="6" r:id="rId6"/>
    <sheet name="7.3.1Chelt AF corporale" sheetId="7" r:id="rId7"/>
    <sheet name="7.3.2Chelt AF necorporale" sheetId="8" r:id="rId8"/>
    <sheet name="7.3.3Chelt ObI&amp;FB&amp;MC&amp;publicatii" sheetId="9" r:id="rId9"/>
    <sheet name="7.4. Chelt generale admin" sheetId="10" r:id="rId10"/>
    <sheet name="7.5. Chelt inchiriere-leasing" sheetId="11" r:id="rId11"/>
    <sheet name="8.Sit chelt eligibile" sheetId="12" r:id="rId12"/>
    <sheet name="9.Solicitare" sheetId="13" r:id="rId13"/>
    <sheet name="Formular timp de lucru" sheetId="14" r:id="rId14"/>
    <sheet name="Tabel calcul procent timp" sheetId="15" r:id="rId15"/>
    <sheet name="Sheet1" sheetId="16" r:id="rId16"/>
  </sheets>
  <definedNames>
    <definedName name="_ftn1" localSheetId="1">'7.1.1Chelt salarii'!#REF!</definedName>
    <definedName name="_ftn2" localSheetId="1">'7.1.1Chelt salarii'!#REF!</definedName>
    <definedName name="_ftnref1" localSheetId="1">'7.1.1Chelt salarii'!#REF!</definedName>
    <definedName name="_ftnref2" localSheetId="1">'7.1.1Chelt salarii'!$C$12</definedName>
    <definedName name="Anul">'Formular timp de lucru'!$Q$1:$Q$5</definedName>
    <definedName name="Functii">'Formular timp de lucru'!$AN$1:$AN$21</definedName>
    <definedName name="Institutii">'Formular timp de lucru'!$AA$1:$AA$31</definedName>
    <definedName name="Luna">'Formular timp de lucru'!$O$1:$O$12</definedName>
    <definedName name="_xlnm.Print_Area" localSheetId="13">'Formular timp de lucru'!$A$1:$E$51</definedName>
    <definedName name="programe">'Formular timp de lucru'!$S$1:$S$8</definedName>
  </definedNames>
  <calcPr fullCalcOnLoad="1"/>
</workbook>
</file>

<file path=xl/comments1.xml><?xml version="1.0" encoding="utf-8"?>
<comments xmlns="http://schemas.openxmlformats.org/spreadsheetml/2006/main">
  <authors>
    <author>anca.voinea</author>
  </authors>
  <commentList>
    <comment ref="C13" authorId="0">
      <text>
        <r>
          <rPr>
            <b/>
            <sz val="8"/>
            <rFont val="Tahoma"/>
            <family val="2"/>
          </rPr>
          <t>anca.voinea:</t>
        </r>
        <r>
          <rPr>
            <sz val="8"/>
            <rFont val="Tahoma"/>
            <family val="2"/>
          </rPr>
          <t xml:space="preserve">
Se va completa în clar numele complet al Beneficiarului, care trebuie să fie identic cu cel din Contractul/Decizia de finanţare.</t>
        </r>
      </text>
    </comment>
    <comment ref="C15" authorId="0">
      <text>
        <r>
          <rPr>
            <b/>
            <sz val="8"/>
            <rFont val="Tahoma"/>
            <family val="2"/>
          </rPr>
          <t>anca.voinea:</t>
        </r>
        <r>
          <rPr>
            <sz val="8"/>
            <rFont val="Tahoma"/>
            <family val="2"/>
          </rPr>
          <t xml:space="preserve">
Se va completa în clar adresa completă a Beneficiarului, care trebuie să fie identică cu cea din Contractul/Decizia de finanţare.</t>
        </r>
      </text>
    </comment>
    <comment ref="C17" authorId="0">
      <text>
        <r>
          <rPr>
            <b/>
            <sz val="8"/>
            <rFont val="Tahoma"/>
            <family val="2"/>
          </rPr>
          <t>anca.voinea:</t>
        </r>
        <r>
          <rPr>
            <sz val="8"/>
            <rFont val="Tahoma"/>
            <family val="2"/>
          </rPr>
          <t xml:space="preserve">
Se va trece codul unic de înregistrare fiscală a Beneficiarului, identic cu cel din Contractul/Decizia de finanţare.</t>
        </r>
      </text>
    </comment>
    <comment ref="C19" authorId="0">
      <text>
        <r>
          <rPr>
            <b/>
            <sz val="8"/>
            <rFont val="Tahoma"/>
            <family val="2"/>
          </rPr>
          <t>anca.voinea:</t>
        </r>
        <r>
          <rPr>
            <sz val="8"/>
            <rFont val="Tahoma"/>
            <family val="2"/>
          </rPr>
          <t xml:space="preserve">
Se va trece numele persoanei desemnate de reprezentantul legal</t>
        </r>
      </text>
    </comment>
  </commentList>
</comments>
</file>

<file path=xl/comments15.xml><?xml version="1.0" encoding="utf-8"?>
<comments xmlns="http://schemas.openxmlformats.org/spreadsheetml/2006/main">
  <authors>
    <author>Daniela Balan</author>
  </authors>
  <commentList>
    <comment ref="A21" authorId="0">
      <text>
        <r>
          <rPr>
            <sz val="10"/>
            <rFont val="Tahoma"/>
            <family val="2"/>
          </rPr>
          <t xml:space="preserve">Pentru asigurarea corectitudinii formulelor din tabele, rânduri suplimentare necesare vor fi introduse NUMAI ÎNAINTEA acestui rând, care va conţine ultima intrare de date. </t>
        </r>
      </text>
    </comment>
  </commentList>
</comments>
</file>

<file path=xl/comments5.xml><?xml version="1.0" encoding="utf-8"?>
<comments xmlns="http://schemas.openxmlformats.org/spreadsheetml/2006/main">
  <authors>
    <author>anca.voinea</author>
  </authors>
  <commentList>
    <comment ref="A18" authorId="0">
      <text>
        <r>
          <rPr>
            <sz val="8"/>
            <rFont val="Tahoma"/>
            <family val="2"/>
          </rPr>
          <t>Pentru asigurarea corectitudinii formulelor din tabele, rânduri suplimentare necesare vor fi introduse NUMAI ÎNAINTEA acestui rând.</t>
        </r>
      </text>
    </comment>
  </commentList>
</comments>
</file>

<file path=xl/comments7.xml><?xml version="1.0" encoding="utf-8"?>
<comments xmlns="http://schemas.openxmlformats.org/spreadsheetml/2006/main">
  <authors>
    <author>anca.voinea</author>
  </authors>
  <commentList>
    <comment ref="A14" authorId="0">
      <text>
        <r>
          <rPr>
            <sz val="8"/>
            <rFont val="Tahoma"/>
            <family val="2"/>
          </rPr>
          <t>Pentru asigurarea corectitudinii formulelor din tabele, rânduri suplimentare necesare vor fi introduse NUMAI ÎNAINTEA acestui rând.</t>
        </r>
      </text>
    </comment>
  </commentList>
</comments>
</file>

<file path=xl/comments8.xml><?xml version="1.0" encoding="utf-8"?>
<comments xmlns="http://schemas.openxmlformats.org/spreadsheetml/2006/main">
  <authors>
    <author>anca.voinea</author>
  </authors>
  <commentList>
    <comment ref="A14" authorId="0">
      <text>
        <r>
          <rPr>
            <sz val="8"/>
            <rFont val="Tahoma"/>
            <family val="2"/>
          </rPr>
          <t>Pentru asigurarea corectitudinii formulelor din tabele, rânduri suplimentare necesare vor fi introduse NUMAI ÎNAINTEA acestui rând.</t>
        </r>
      </text>
    </comment>
  </commentList>
</comments>
</file>

<file path=xl/comments9.xml><?xml version="1.0" encoding="utf-8"?>
<comments xmlns="http://schemas.openxmlformats.org/spreadsheetml/2006/main">
  <authors>
    <author>anca.voinea</author>
  </authors>
  <commentList>
    <comment ref="A17" authorId="0">
      <text>
        <r>
          <rPr>
            <sz val="8"/>
            <rFont val="Tahoma"/>
            <family val="2"/>
          </rPr>
          <t>Pentru asigurarea corectitudinii formulelor din tabele, rânduri suplimentare necesare vor fi introduse NUMAI ÎNAINTEA acestui rând.</t>
        </r>
      </text>
    </comment>
  </commentList>
</comments>
</file>

<file path=xl/sharedStrings.xml><?xml version="1.0" encoding="utf-8"?>
<sst xmlns="http://schemas.openxmlformats.org/spreadsheetml/2006/main" count="715" uniqueCount="467">
  <si>
    <t>Total</t>
  </si>
  <si>
    <t xml:space="preserve">TVA </t>
  </si>
  <si>
    <t xml:space="preserve">Total costuri eligibile </t>
  </si>
  <si>
    <t>FEDR</t>
  </si>
  <si>
    <t>Nume şi prenume</t>
  </si>
  <si>
    <t>X</t>
  </si>
  <si>
    <t>Nr. / Dată decont</t>
  </si>
  <si>
    <t>Detalii cheltuială</t>
  </si>
  <si>
    <t>Document justificativ</t>
  </si>
  <si>
    <t>Dispoziţie de plată/încasare</t>
  </si>
  <si>
    <t>Ordin de plată/ Extras de cont</t>
  </si>
  <si>
    <t>Tip ch.</t>
  </si>
  <si>
    <t>Valoare</t>
  </si>
  <si>
    <t>Valoare TVA</t>
  </si>
  <si>
    <t>Număr</t>
  </si>
  <si>
    <t xml:space="preserve">Dată </t>
  </si>
  <si>
    <t>Dată</t>
  </si>
  <si>
    <t>D21</t>
  </si>
  <si>
    <t>DP3</t>
  </si>
  <si>
    <t>DI5</t>
  </si>
  <si>
    <t>-</t>
  </si>
  <si>
    <t>DI8</t>
  </si>
  <si>
    <t>OP7Ex/23</t>
  </si>
  <si>
    <t>D22</t>
  </si>
  <si>
    <t>cazare</t>
  </si>
  <si>
    <t>Transport (auto)</t>
  </si>
  <si>
    <t>DP6</t>
  </si>
  <si>
    <t>F000879 /02.01.09</t>
  </si>
  <si>
    <t xml:space="preserve">Total cheltuieli eligibile   </t>
  </si>
  <si>
    <t>Diurna</t>
  </si>
  <si>
    <t>DP 5</t>
  </si>
  <si>
    <t>D 21/01.09.09</t>
  </si>
  <si>
    <t>F000879/ 02.09.09</t>
  </si>
  <si>
    <t>F5689 /02.09.09</t>
  </si>
  <si>
    <t xml:space="preserve">D 30 / 03.09.09 </t>
  </si>
  <si>
    <t xml:space="preserve">Valoare fără TVA </t>
  </si>
  <si>
    <t>F79997;30.09.2009;FP17.09.2009</t>
  </si>
  <si>
    <t xml:space="preserve"> Diurnă</t>
  </si>
  <si>
    <t xml:space="preserve"> Cazare</t>
  </si>
  <si>
    <t xml:space="preserve"> Transport (av.)</t>
  </si>
  <si>
    <t xml:space="preserve">În cazul în care este finanţată participarea la alte cursuri/seminarii cu conţinut general (de exemplu: cursuri de limbă străină, achiziţii publice, drept etc.), a angajaţilor care nu au atribuţii 100% aferente obiectivului proiectului în cadrul căruia se solicită rambursarea acestor cheltuieli, pentru a se determina valoarea eligibilă, la cheltuielile aferente se va aplica procentul de timp necesar estimat pentru realizarea atribuţiilor legate de obiectivul proiectului a angajatului respectiv pentru luna în care a avut loc seminarul/cursul respectiv. </t>
  </si>
  <si>
    <t>Nr. crt.</t>
  </si>
  <si>
    <t>Factură aferentă (număr şi dată)</t>
  </si>
  <si>
    <t>Valoare fără TVA (lei)</t>
  </si>
  <si>
    <t>….</t>
  </si>
  <si>
    <t>5. Cheltuieli inchiriere - leasing</t>
  </si>
  <si>
    <t xml:space="preserve">Denumire activ fix </t>
  </si>
  <si>
    <t>Valoare totala</t>
  </si>
  <si>
    <t>Valoare fara TVA</t>
  </si>
  <si>
    <t>Valoarea totală a cheltuielilor eligibile din prezenta Cerere de Rambursare</t>
  </si>
  <si>
    <t>Categorii de cheltuieli eligibile</t>
  </si>
  <si>
    <t xml:space="preserve">Titlul proiectului: </t>
  </si>
  <si>
    <t>Ziua</t>
  </si>
  <si>
    <t>Cerere intermediară</t>
  </si>
  <si>
    <t>x</t>
  </si>
  <si>
    <t>Cerere finală</t>
  </si>
  <si>
    <t>Numele beneficiarului:</t>
  </si>
  <si>
    <t xml:space="preserve">Adresa:  </t>
  </si>
  <si>
    <t xml:space="preserve">      </t>
  </si>
  <si>
    <t xml:space="preserve">CIF: </t>
  </si>
  <si>
    <t>(tel, fax, email)</t>
  </si>
  <si>
    <t xml:space="preserve">Programul operaţional: </t>
  </si>
  <si>
    <t>Axa prioritară:</t>
  </si>
  <si>
    <t xml:space="preserve"> </t>
  </si>
  <si>
    <t>Domeniul major de intervenţie:</t>
  </si>
  <si>
    <t xml:space="preserve">Data de început a proiectului: </t>
  </si>
  <si>
    <t>Banca / Trezorerie:</t>
  </si>
  <si>
    <t>Adresa:</t>
  </si>
  <si>
    <t>Nr. Cont:</t>
  </si>
  <si>
    <t>Cod IBAN:</t>
  </si>
  <si>
    <t>CERERE DE RAMBURSARE</t>
  </si>
  <si>
    <t>Data:</t>
  </si>
  <si>
    <t>XXXXX</t>
  </si>
  <si>
    <t>XX</t>
  </si>
  <si>
    <t>Revizia</t>
  </si>
  <si>
    <t>Perioada de referinţă de la:</t>
  </si>
  <si>
    <t>Până la:</t>
  </si>
  <si>
    <t>Nr.</t>
  </si>
  <si>
    <t>ZZ.LL.AAAA</t>
  </si>
  <si>
    <t>Tipul cererii de rambursare:</t>
  </si>
  <si>
    <r>
      <t>Date despre beneficiar:</t>
    </r>
    <r>
      <rPr>
        <sz val="11"/>
        <rFont val="Times New Roman"/>
        <family val="1"/>
      </rPr>
      <t xml:space="preserve"> </t>
    </r>
  </si>
  <si>
    <t>Detalii despre proiect:</t>
  </si>
  <si>
    <t>Detalii despre contul bancar</t>
  </si>
  <si>
    <t>Responsabil întocmire cerere de rambursare (nume şi funcţie):</t>
  </si>
  <si>
    <t>Cheltuieli aprobate prin contract</t>
  </si>
  <si>
    <t>Nereguli identificate</t>
  </si>
  <si>
    <t>Deduse/plătite voluntar</t>
  </si>
  <si>
    <t xml:space="preserve">Total </t>
  </si>
  <si>
    <t>Cheltuieli eligibile de efectuat până la sfârşitul proiectului</t>
  </si>
  <si>
    <t>(2)</t>
  </si>
  <si>
    <t>(5)</t>
  </si>
  <si>
    <t>1.Cheltuieli de personal (700)</t>
  </si>
  <si>
    <t>2.Cheltuieli cu servicii (701)</t>
  </si>
  <si>
    <t>3. Cheltuieli active fixe, obiecte de inventar, furnituri de birou, materiale consumabile (702)</t>
  </si>
  <si>
    <t>4. Cheltuieli generale administratie (56)</t>
  </si>
  <si>
    <t xml:space="preserve">Cheltuieli eligibile realizate în perioada de referinţă, solicitate prin prezenta cerere </t>
  </si>
  <si>
    <t>1.1 Cheltuieli cu salarii</t>
  </si>
  <si>
    <t>1.2 Cheltuieli cu deplasarile</t>
  </si>
  <si>
    <t>Valoare totală netă a  cheltuielilor eligibile  din prezenta Cerere de Rambursare</t>
  </si>
  <si>
    <t>(0)</t>
  </si>
  <si>
    <t>(1)</t>
  </si>
  <si>
    <t>(3)</t>
  </si>
  <si>
    <t>(8)</t>
  </si>
  <si>
    <t>Instituţia:</t>
  </si>
  <si>
    <t>Structura:</t>
  </si>
  <si>
    <t>Nume/prenume:</t>
  </si>
  <si>
    <t>Funcţia:</t>
  </si>
  <si>
    <t>Luna:</t>
  </si>
  <si>
    <t>Anul:</t>
  </si>
  <si>
    <t>TOTAL</t>
  </si>
  <si>
    <t>Întocmit: (Nume/prenume)</t>
  </si>
  <si>
    <t>Semnătura:</t>
  </si>
  <si>
    <t>Aprobat: (Nume/prenume)</t>
  </si>
  <si>
    <t>Nr/Data</t>
  </si>
  <si>
    <t>Tipul actului / Categorie</t>
  </si>
  <si>
    <t>Echipa de proiect</t>
  </si>
  <si>
    <t>OP7/Ex23</t>
  </si>
  <si>
    <t>Vasilescu</t>
  </si>
  <si>
    <t>(5)=(3)*(4)/100</t>
  </si>
  <si>
    <t>(4)</t>
  </si>
  <si>
    <t xml:space="preserve">Popescu </t>
  </si>
  <si>
    <t>Ionescu</t>
  </si>
  <si>
    <t>Statescu</t>
  </si>
  <si>
    <t>Georgescu</t>
  </si>
  <si>
    <t>Cod SMIS al proiectului</t>
  </si>
  <si>
    <t>Procent de timp lucrat în cadrul proiectului (%)</t>
  </si>
  <si>
    <t>Dispoziţie de plată/Ordin de plată/ Extras de cont</t>
  </si>
  <si>
    <t>Luna X</t>
  </si>
  <si>
    <t>Luna Y</t>
  </si>
  <si>
    <t>Luna Z</t>
  </si>
  <si>
    <t>(7)</t>
  </si>
  <si>
    <t>DP19</t>
  </si>
  <si>
    <t>DP42</t>
  </si>
  <si>
    <t>OP14/Ex85</t>
  </si>
  <si>
    <t>OP26/Ex15</t>
  </si>
  <si>
    <t>Furnizor</t>
  </si>
  <si>
    <t xml:space="preserve">Nr./Dată contract </t>
  </si>
  <si>
    <t>Detalii factură</t>
  </si>
  <si>
    <t>Ordin de plată</t>
  </si>
  <si>
    <t>Extras de cont</t>
  </si>
  <si>
    <t>Data</t>
  </si>
  <si>
    <t>Valoare fără TVA</t>
  </si>
  <si>
    <t>1/03.06.09</t>
  </si>
  <si>
    <t>Furnizor 1</t>
  </si>
  <si>
    <t>Total Furnizor 1</t>
  </si>
  <si>
    <t>Furnizor 2</t>
  </si>
  <si>
    <t>Total Furnizor 2</t>
  </si>
  <si>
    <t>OP (nr. /data)/ Extras(nr. /data)</t>
  </si>
  <si>
    <t>Furnizor / Contract (nr. /data)</t>
  </si>
  <si>
    <t>Furnizor 1 / Contract….</t>
  </si>
  <si>
    <t>Funizor 2 / Ctr….</t>
  </si>
  <si>
    <r>
      <t xml:space="preserve">Numele şi prenumele persoanei căreia i-a fost repartizat </t>
    </r>
    <r>
      <rPr>
        <b/>
        <vertAlign val="superscript"/>
        <sz val="10"/>
        <rFont val="Times New Roman"/>
        <family val="1"/>
      </rPr>
      <t xml:space="preserve">1  </t>
    </r>
    <r>
      <rPr>
        <b/>
        <sz val="10"/>
        <rFont val="Times New Roman"/>
        <family val="1"/>
      </rPr>
      <t xml:space="preserve"> </t>
    </r>
  </si>
  <si>
    <r>
      <t xml:space="preserve">Procent de timp alocat obiectivului proiectului </t>
    </r>
    <r>
      <rPr>
        <b/>
        <vertAlign val="superscript"/>
        <sz val="10"/>
        <rFont val="Times New Roman"/>
        <family val="1"/>
      </rPr>
      <t>2</t>
    </r>
  </si>
  <si>
    <r>
      <t>1</t>
    </r>
    <r>
      <rPr>
        <sz val="10"/>
        <rFont val="Times New Roman"/>
        <family val="1"/>
      </rPr>
      <t xml:space="preserve"> Se completeaza in cazul in care activul fix a fost repartizat catre o anumita persoana spre utilizare. Daca bunul achizitionat este destinat uzului comun, acest spatiu nu se completeaza.</t>
    </r>
  </si>
  <si>
    <t>Luna</t>
  </si>
  <si>
    <t>I - Plata utilităţilor: energie termică, energie electrică, gaze naturale; Închirierea sediului; Achiziţionarea serviciilor de întreţinere a sediului, cu excepţia serviciilor de întreţinere şi reparaţii ascensoare</t>
  </si>
  <si>
    <t>II - Plata utilităţilor: apă, canalizare, salubritate; Achiziţionarea materialelor de întreţinere a sediului; Plata salariilor pentru personalul administrativ; Serviciile de întreţinere şi reparaţii ascensoare</t>
  </si>
  <si>
    <t>Cheltuiala tip I</t>
  </si>
  <si>
    <t>Cheltuiala tip II</t>
  </si>
  <si>
    <t>TVA</t>
  </si>
  <si>
    <t>Total suprafaţă (mp) (tip I)</t>
  </si>
  <si>
    <t>Posturi ocupate în total clădire (tip II)</t>
  </si>
  <si>
    <t>Posturi ocupate beneficiar (tip II)</t>
  </si>
  <si>
    <t>3.1 Cheltuieli cu active fixe corporale</t>
  </si>
  <si>
    <t>3.2 Cheltuieli cu active fixe necorporale</t>
  </si>
  <si>
    <t>3.3 Cheltuieli cu obiecte de inventar, materiale consumabile</t>
  </si>
  <si>
    <t>(10)</t>
  </si>
  <si>
    <t>(11)</t>
  </si>
  <si>
    <t>(13)</t>
  </si>
  <si>
    <t>(14)</t>
  </si>
  <si>
    <t xml:space="preserve">FEDR </t>
  </si>
  <si>
    <t>Cofinanţare</t>
  </si>
  <si>
    <t xml:space="preserve">FEDR   </t>
  </si>
  <si>
    <t xml:space="preserve">Cofinanţare   </t>
  </si>
  <si>
    <t xml:space="preserve">Total  </t>
  </si>
  <si>
    <t>Cofinantare</t>
  </si>
  <si>
    <t xml:space="preserve">Declar că toate documentele originale aşa cum sunt definite în lista de anexe sunt păstrate de instituţie, ştampilate, semnate şi sunt la dispoziţia consultării în scopul verificării/auditului. </t>
  </si>
  <si>
    <t>Sunt conştient de faptul că, în cazul nerespectării prevederilor contractuale sau în cazul fondurilor solicitate nejustificat din cadrul acestei Cereri de Rambursare, este posibil să nu se plătească, să fie corectate sau să se recupereze sumele plătite nejustificat.</t>
  </si>
  <si>
    <r>
      <t>A)</t>
    </r>
    <r>
      <rPr>
        <sz val="7"/>
        <rFont val="Times New Roman"/>
        <family val="1"/>
      </rPr>
      <t>    </t>
    </r>
    <r>
      <rPr>
        <sz val="11"/>
        <rFont val="Times New Roman"/>
        <family val="1"/>
      </rPr>
      <t>Cererea de Rambursare se bazează doar pe cheltuieli efectuate;</t>
    </r>
  </si>
  <si>
    <r>
      <t>B)</t>
    </r>
    <r>
      <rPr>
        <sz val="7"/>
        <rFont val="Times New Roman"/>
        <family val="1"/>
      </rPr>
      <t>     </t>
    </r>
    <r>
      <rPr>
        <sz val="11"/>
        <rFont val="Times New Roman"/>
        <family val="1"/>
      </rPr>
      <t>Cheltuielile solicitate sunt eligibile şi au survenit în perioada de eligibilitate;</t>
    </r>
  </si>
  <si>
    <r>
      <t>C)</t>
    </r>
    <r>
      <rPr>
        <sz val="7"/>
        <rFont val="Times New Roman"/>
        <family val="1"/>
      </rPr>
      <t>     </t>
    </r>
    <r>
      <rPr>
        <sz val="11"/>
        <rFont val="Times New Roman"/>
        <family val="1"/>
      </rPr>
      <t>Contribuţia pentru cofinanţare este determinată în conformitate cu prevederile Deciziei/Contractului de  finanţare;</t>
    </r>
  </si>
  <si>
    <r>
      <t>D)</t>
    </r>
    <r>
      <rPr>
        <sz val="7"/>
        <rFont val="Times New Roman"/>
        <family val="1"/>
      </rPr>
      <t>      </t>
    </r>
    <r>
      <rPr>
        <sz val="11"/>
        <rFont val="Times New Roman"/>
        <family val="1"/>
      </rPr>
      <t>Proiectul nu este finanţat prin alte instrumente ale CE şi nici prin alte instrumente naţionale de cofinanţare decât cele precizate în Decizia/Contractul de  finanţare;</t>
    </r>
  </si>
  <si>
    <r>
      <t>E)</t>
    </r>
    <r>
      <rPr>
        <sz val="7"/>
        <rFont val="Times New Roman"/>
        <family val="1"/>
      </rPr>
      <t xml:space="preserve">       </t>
    </r>
    <r>
      <rPr>
        <sz val="11"/>
        <rFont val="Times New Roman"/>
        <family val="1"/>
      </rPr>
      <t>Toate tranzacţiile sunt înregistrate în sistemul contabil, deci suma cerută corespunde cu datele din documentele contabile;</t>
    </r>
  </si>
  <si>
    <r>
      <t>F)</t>
    </r>
    <r>
      <rPr>
        <sz val="7"/>
        <rFont val="Times New Roman"/>
        <family val="1"/>
      </rPr>
      <t xml:space="preserve">        </t>
    </r>
    <r>
      <rPr>
        <sz val="11"/>
        <rFont val="Times New Roman"/>
        <family val="1"/>
      </rPr>
      <t xml:space="preserve">Cerinţele în ceea ce priveşte publicitatea au fost îndeplinite în conformitate cu prevederile din Deciziei/Contractului de finanţare; </t>
    </r>
  </si>
  <si>
    <r>
      <t>G)</t>
    </r>
    <r>
      <rPr>
        <sz val="7"/>
        <rFont val="Times New Roman"/>
        <family val="1"/>
      </rPr>
      <t xml:space="preserve">       </t>
    </r>
    <r>
      <rPr>
        <sz val="11"/>
        <rFont val="Times New Roman"/>
        <family val="1"/>
      </rPr>
      <t xml:space="preserve">Regulile privind achiziţiile publice, protecţia mediului şi egalităţii de şanse au fost respectate; </t>
    </r>
  </si>
  <si>
    <r>
      <t>H)</t>
    </r>
    <r>
      <rPr>
        <sz val="7"/>
        <rFont val="Times New Roman"/>
        <family val="1"/>
      </rPr>
      <t xml:space="preserve">      </t>
    </r>
    <r>
      <rPr>
        <sz val="11"/>
        <rFont val="Times New Roman"/>
        <family val="1"/>
      </rPr>
      <t xml:space="preserve">Suma solicitată este în conformitate cu prevederile Deciziei/Contractului de finanţare şi a contractelor de achiziţie publică; </t>
    </r>
  </si>
  <si>
    <r>
      <t>I)</t>
    </r>
    <r>
      <rPr>
        <sz val="7"/>
        <rFont val="Times New Roman"/>
        <family val="1"/>
      </rPr>
      <t xml:space="preserve">         </t>
    </r>
    <r>
      <rPr>
        <sz val="11"/>
        <rFont val="Times New Roman"/>
        <family val="1"/>
      </rPr>
      <t>Progresul fizic şi financiar al proiectului face obiectul monitorizării, incluzând verificările la faţa locului;</t>
    </r>
  </si>
  <si>
    <r>
      <t>J)</t>
    </r>
    <r>
      <rPr>
        <sz val="7"/>
        <rFont val="Times New Roman"/>
        <family val="1"/>
      </rPr>
      <t xml:space="preserve">        </t>
    </r>
    <r>
      <rPr>
        <sz val="11"/>
        <rFont val="Times New Roman"/>
        <family val="1"/>
      </rPr>
      <t xml:space="preserve">Toate documentele suport sunt înregistrate în conformitate cu prevederile legislaţiei naţionale. </t>
    </r>
  </si>
  <si>
    <r>
      <t>K)</t>
    </r>
    <r>
      <rPr>
        <sz val="7"/>
        <rFont val="Times New Roman"/>
        <family val="1"/>
      </rPr>
      <t xml:space="preserve">      </t>
    </r>
    <r>
      <rPr>
        <sz val="11"/>
        <rFont val="Times New Roman"/>
        <family val="1"/>
      </rPr>
      <t>Toate sumele, reprezentând TVA-ul, înscrise în facturi sunt corecte;</t>
    </r>
  </si>
  <si>
    <r>
      <t>L)</t>
    </r>
    <r>
      <rPr>
        <sz val="7"/>
        <rFont val="Times New Roman"/>
        <family val="1"/>
      </rPr>
      <t xml:space="preserve">      </t>
    </r>
    <r>
      <rPr>
        <sz val="11"/>
        <rFont val="Times New Roman"/>
        <family val="1"/>
      </rPr>
      <t>Am respectat obligaţiile referitoare la TVA, prevăzute de legislaţia în vigoare.</t>
    </r>
  </si>
  <si>
    <r>
      <t>M)</t>
    </r>
    <r>
      <rPr>
        <sz val="7"/>
        <rFont val="Times New Roman"/>
        <family val="1"/>
      </rPr>
      <t>    </t>
    </r>
    <r>
      <rPr>
        <sz val="11"/>
        <rFont val="Times New Roman"/>
        <family val="1"/>
      </rPr>
      <t>Prezenta Cerere de Rambursare a fost completată cunoscând prevederile articolului 2.9.2 din Codul penal, cu privire la falsul în declaraţii.</t>
    </r>
  </si>
  <si>
    <t>Denumire Anexe</t>
  </si>
  <si>
    <t>1.</t>
  </si>
  <si>
    <t>Raport de progres</t>
  </si>
  <si>
    <t>Funcţia: Reprezentant Legal</t>
  </si>
  <si>
    <t xml:space="preserve">Data: </t>
  </si>
  <si>
    <t xml:space="preserve">Nume Prenume:                 </t>
  </si>
  <si>
    <t>Nr. Cerere</t>
  </si>
  <si>
    <t>(3)=(1)+(2)</t>
  </si>
  <si>
    <t>(6)=(4)+(5)</t>
  </si>
  <si>
    <t>(9)=(7)+(8)</t>
  </si>
  <si>
    <t>(12)=(10)+(11)</t>
  </si>
  <si>
    <t>desktop</t>
  </si>
  <si>
    <t>1/12.01.2012</t>
  </si>
  <si>
    <t>OP3/20.12.2012                Ex 3/20.01.2012</t>
  </si>
  <si>
    <t>Ion Popescu</t>
  </si>
  <si>
    <t>licenta antivirus</t>
  </si>
  <si>
    <t>2/12.01.2012</t>
  </si>
  <si>
    <t>OP4/20.12.2012                Ex 4/20.01.2012</t>
  </si>
  <si>
    <t>capsator</t>
  </si>
  <si>
    <t>Cheltuieli cu închirierea şi/sau leasingul aferent mijloacelor de transport</t>
  </si>
  <si>
    <t>Facturi aferente (număr şi dată)</t>
  </si>
  <si>
    <t>200</t>
  </si>
  <si>
    <t>248</t>
  </si>
  <si>
    <t>48</t>
  </si>
  <si>
    <t>14</t>
  </si>
  <si>
    <t>140</t>
  </si>
  <si>
    <t>Ianuarie</t>
  </si>
  <si>
    <t>Programului Operaţional Sectorial Creşterea Competitivităţii Economice</t>
  </si>
  <si>
    <t>Ministerul Finanţelor Publice</t>
  </si>
  <si>
    <t>Director general</t>
  </si>
  <si>
    <t>Februarie</t>
  </si>
  <si>
    <t>Programului Operaţional Sectorial Transport</t>
  </si>
  <si>
    <t>Ministerul Afacerilor Europene</t>
  </si>
  <si>
    <t>Director general adjunct</t>
  </si>
  <si>
    <t>Martie</t>
  </si>
  <si>
    <t>Programului Operaţional Sectorial Mediu</t>
  </si>
  <si>
    <t>Curtea de Conturi a României - Autoritatea de Audit</t>
  </si>
  <si>
    <t>Director</t>
  </si>
  <si>
    <t>Aprilie</t>
  </si>
  <si>
    <t>Programului Operaţional Regional</t>
  </si>
  <si>
    <t>Ministerul Dezvoltării Regionale şi Turismului</t>
  </si>
  <si>
    <t>Director adjunct</t>
  </si>
  <si>
    <t>Mai</t>
  </si>
  <si>
    <t>Programului Operaţional Sectorial Dezvoltarea Resurselor Umane</t>
  </si>
  <si>
    <t>Ministerul Administraţiei şi Internelor</t>
  </si>
  <si>
    <t>Şef serviciu</t>
  </si>
  <si>
    <t>Iunie</t>
  </si>
  <si>
    <t>Programului Operaţional Dezvoltarea Capacităţii Administrative</t>
  </si>
  <si>
    <t>Ministerul Transporturilor şi Infrastructurii</t>
  </si>
  <si>
    <t>Şef birou</t>
  </si>
  <si>
    <t>Iulie</t>
  </si>
  <si>
    <t>Programului Operaţional Asistenţă Tehnică</t>
  </si>
  <si>
    <t>Ministerul Mediului şi Pădurilor</t>
  </si>
  <si>
    <t>Consilier</t>
  </si>
  <si>
    <t>August</t>
  </si>
  <si>
    <t>Instrumentelor Structurale</t>
  </si>
  <si>
    <t>Ministerul Economiei, Comerţului şi Mediului de Afaceri</t>
  </si>
  <si>
    <t>Consilier juridic</t>
  </si>
  <si>
    <t>Septembrie</t>
  </si>
  <si>
    <t>Autoritatea Naţională pentru Cercetare Ştiinţifică</t>
  </si>
  <si>
    <t>Auditor</t>
  </si>
  <si>
    <t>Octombrie</t>
  </si>
  <si>
    <t>Ministerul Comunicaţiilor şi Societăţii Informaţionale</t>
  </si>
  <si>
    <t>Expert</t>
  </si>
  <si>
    <t>Noiembrie</t>
  </si>
  <si>
    <t>Ministerul Muncii, Familiei şi Protecţiei Sociale</t>
  </si>
  <si>
    <t>Inspector</t>
  </si>
  <si>
    <t>Decembrie</t>
  </si>
  <si>
    <t>Centrul Național de Dezvoltare a Învățământului Profesional și Tehnic</t>
  </si>
  <si>
    <t>Referent de specialitate</t>
  </si>
  <si>
    <t>Agenţia Naţională pentru Ocuparea Forţei de Muncă</t>
  </si>
  <si>
    <t>Referent</t>
  </si>
  <si>
    <t>Organismul Intermediar pentru Programul Operaţional Sectorial Dezvoltarea Resurselor Umane Bucureşti-Ilfov</t>
  </si>
  <si>
    <t>Manager public</t>
  </si>
  <si>
    <t>Organismul Intermediar Regional pentru Programul Operaţional Sectorial Dezvoltarea Resurselor Umane Nord-Est</t>
  </si>
  <si>
    <t>Arhitect-şef</t>
  </si>
  <si>
    <t>Organismul Intermediar Regional pentru Programul Operaţional Sectorial Dezvoltarea Resurselor Umane Centru</t>
  </si>
  <si>
    <t>Inspector de concurenţă</t>
  </si>
  <si>
    <t>Organismul Intermediar Regional pentru Programul Operaţional Sectorial Dezvoltarea Resurselor Umane Regiunea Sud-Muntenia</t>
  </si>
  <si>
    <t>Inspector vamal</t>
  </si>
  <si>
    <t>Organismul Intermediar Regional pentru Programul Operaţional Sectorial Dezvoltarea Resurselor Umane Sud-Vest Oltenia</t>
  </si>
  <si>
    <t>Inspector de muncă</t>
  </si>
  <si>
    <t>Organismul Intermediar Regional pentru Programul Operaţional Sectorial Dezvoltarea Resurselor Umane Regiunea Vest</t>
  </si>
  <si>
    <t>Controlor delegat</t>
  </si>
  <si>
    <t>Organismul Intermediar Regional pentru Programul Operaţional Sectorial Dezvoltarea Resurselor Umane Regiunea Sud-Est</t>
  </si>
  <si>
    <t>Expert în tehnologia informaţiilor şi a telecomunicaţiilor</t>
  </si>
  <si>
    <t>Organismul Intermediar Regional pentru Programul Operaţional Sectorial Dezvoltarea Resurselor Umane Regiunea Nord-Vest</t>
  </si>
  <si>
    <t>Comisar</t>
  </si>
  <si>
    <t>Ministerul Educaţiei, Cercetării, Tineretului şi Sportului</t>
  </si>
  <si>
    <t>Inspectoratul Şcolar al Municipiului Bucureşti</t>
  </si>
  <si>
    <t>Inspectoratul Şcolar Judeţean Timiş</t>
  </si>
  <si>
    <t>Inspectoratul Şcolar Judeţean Cluj</t>
  </si>
  <si>
    <t>Inspectoratul Şcolar Judeţean Brăila</t>
  </si>
  <si>
    <t>Inspectoratul Şcolar Judeţean Alba</t>
  </si>
  <si>
    <t>Inspectoratul Şcolar Judeţean Neamţ</t>
  </si>
  <si>
    <t>Inspectoratul Şcolar Judeţean Dolj</t>
  </si>
  <si>
    <t>Inspectoratul Şcolar Judeţean Călăraşi</t>
  </si>
  <si>
    <t>Autoritatea Naţională pentru Reglementarea şi Monitorizarea Achiziţiilor Publice</t>
  </si>
  <si>
    <t>Total ore lucrate*</t>
  </si>
  <si>
    <t>* Conform pontajului de lucru lunar.</t>
  </si>
  <si>
    <t>Denumire ob. inventar, furnituri birou, mater. consum.</t>
  </si>
  <si>
    <t>OP4/20.12.2012; Ex 4/ 20.01.2012</t>
  </si>
  <si>
    <t>Popescu Ion</t>
  </si>
  <si>
    <t>Stanescu Andrei</t>
  </si>
  <si>
    <t>Aparat de indosariat cu mecanism dublu</t>
  </si>
  <si>
    <t>Ionescu Vasile</t>
  </si>
  <si>
    <t>Vasilescu Gh.</t>
  </si>
  <si>
    <t>Procent mediu de timp aferent utilizarii ob. inv., f.b., m.c.</t>
  </si>
  <si>
    <r>
      <t>1</t>
    </r>
    <r>
      <rPr>
        <sz val="10"/>
        <rFont val="Times New Roman"/>
        <family val="1"/>
      </rPr>
      <t xml:space="preserve"> Se completeaza in cazul in care activul fix a fost repartizat catre o anumita persoana sau mai multe persoane spre utilizare. Daca bunul achizitionat este destinat uzului comun al tuturor persoanelor, acest spatiu nu se completeaza.</t>
    </r>
  </si>
  <si>
    <t>Copiator</t>
  </si>
  <si>
    <r>
      <t xml:space="preserve">Lista nominala cu personalul angajat </t>
    </r>
    <r>
      <rPr>
        <b/>
        <i/>
        <u val="single"/>
        <sz val="10"/>
        <rFont val="Times New Roman"/>
        <family val="1"/>
      </rPr>
      <t>NU se va completa</t>
    </r>
    <r>
      <rPr>
        <b/>
        <i/>
        <sz val="10"/>
        <rFont val="Times New Roman"/>
        <family val="1"/>
      </rPr>
      <t xml:space="preserve"> in cazul proiectelor ce prevad IN MOD EXCLUSIV cheltuieli cu deplasarile, achizitii de servicii si/sau  bunuri.</t>
    </r>
  </si>
  <si>
    <t>Structura în care este încadrat conform statului de plată</t>
  </si>
  <si>
    <t>CAS</t>
  </si>
  <si>
    <t>CAS Accidente</t>
  </si>
  <si>
    <t>Sănătate</t>
  </si>
  <si>
    <t>Şomaj</t>
  </si>
  <si>
    <t>Procent contribuţii</t>
  </si>
  <si>
    <t>Tip cheltuială</t>
  </si>
  <si>
    <t>Valoare eligibilă salarii brute</t>
  </si>
  <si>
    <t>Valoare eligibilă contribuţii</t>
  </si>
  <si>
    <t>(4)=(2)*(3)</t>
  </si>
  <si>
    <t>c) Cheltuieli cu echipa de proiect</t>
  </si>
  <si>
    <r>
      <t>b) Cheltuieli cu contribuţiile angajatorului pe luni calendaristice</t>
    </r>
    <r>
      <rPr>
        <vertAlign val="superscript"/>
        <sz val="10"/>
        <rFont val="Arial"/>
        <family val="2"/>
      </rPr>
      <t>4</t>
    </r>
  </si>
  <si>
    <r>
      <rPr>
        <vertAlign val="superscript"/>
        <sz val="10"/>
        <rFont val="Arial"/>
        <family val="2"/>
      </rPr>
      <t>4</t>
    </r>
    <r>
      <rPr>
        <sz val="10"/>
        <rFont val="Arial"/>
        <family val="2"/>
      </rPr>
      <t>Respectiv contribuţiile eligibile conform Ordinului nr.3215/2009, art.3,alin.5,lit.a)-d).</t>
    </r>
  </si>
  <si>
    <t>Contribuţíi angajator</t>
  </si>
  <si>
    <t>Valoare eligibilă echipa de proiect</t>
  </si>
  <si>
    <t>Valoare aferentă timpului efectiv lucrat</t>
  </si>
  <si>
    <t xml:space="preserve">Valoare cheltuială eligibila </t>
  </si>
  <si>
    <t>Tabel privind calculul procentului de timp alocat obiectivului proiectului în activitatea beneficiarilor POAT</t>
  </si>
  <si>
    <t>pentru perioada:</t>
  </si>
  <si>
    <t>Beneficiar:</t>
  </si>
  <si>
    <t>Titlu proiect:</t>
  </si>
  <si>
    <t>Cod proiect:</t>
  </si>
  <si>
    <t>Nr. Crt.</t>
  </si>
  <si>
    <t>Ian</t>
  </si>
  <si>
    <t>Feb</t>
  </si>
  <si>
    <t>Mar</t>
  </si>
  <si>
    <t>Apr</t>
  </si>
  <si>
    <t>Iun</t>
  </si>
  <si>
    <t>Iul</t>
  </si>
  <si>
    <t>Aug</t>
  </si>
  <si>
    <t>Sept</t>
  </si>
  <si>
    <t>Oct</t>
  </si>
  <si>
    <t>Nov</t>
  </si>
  <si>
    <t>Dec</t>
  </si>
  <si>
    <t>...</t>
  </si>
  <si>
    <t>Număr posturi ocupate</t>
  </si>
  <si>
    <t>Întocmit:</t>
  </si>
  <si>
    <t>Avizat:</t>
  </si>
  <si>
    <t>Aprobat:</t>
  </si>
  <si>
    <t>Nume şi prenume:</t>
  </si>
  <si>
    <t>Semnătură:</t>
  </si>
  <si>
    <t>Dată:</t>
  </si>
  <si>
    <r>
      <t>Procent lunar mediu pe structură eligibilă (P</t>
    </r>
    <r>
      <rPr>
        <b/>
        <vertAlign val="subscript"/>
        <sz val="10"/>
        <rFont val="Verdana"/>
        <family val="2"/>
      </rPr>
      <t>l</t>
    </r>
    <r>
      <rPr>
        <b/>
        <sz val="10"/>
        <rFont val="Verdana"/>
        <family val="2"/>
      </rPr>
      <t>)</t>
    </r>
  </si>
  <si>
    <r>
      <t>Procent anual mediu pe structură eligbilă (P</t>
    </r>
    <r>
      <rPr>
        <b/>
        <vertAlign val="subscript"/>
        <sz val="10"/>
        <rFont val="Verdana"/>
        <family val="2"/>
      </rPr>
      <t>a</t>
    </r>
    <r>
      <rPr>
        <b/>
        <sz val="10"/>
        <rFont val="Verdana"/>
        <family val="2"/>
      </rPr>
      <t>)</t>
    </r>
  </si>
  <si>
    <r>
      <t xml:space="preserve">2 </t>
    </r>
    <r>
      <rPr>
        <sz val="10"/>
        <rFont val="Times New Roman"/>
        <family val="1"/>
      </rPr>
      <t>In cazul bunurilor de uz individual, procentul de timp alocat va fi cel aferent fiecarei persoane,</t>
    </r>
    <r>
      <rPr>
        <vertAlign val="superscript"/>
        <sz val="10"/>
        <rFont val="Times New Roman"/>
        <family val="1"/>
      </rPr>
      <t xml:space="preserve"> </t>
    </r>
    <r>
      <rPr>
        <sz val="10"/>
        <rFont val="Times New Roman"/>
        <family val="1"/>
      </rPr>
      <t xml:space="preserve">conform Formularului de timp de lucru completat dacă este cazul, din luna receptionarii activului fix.  In cazul bunurilor de uz comun, procentul de timp alocat, va fi cel conform "Tabelului privind calculul procentului de timp alocat obiectivului proiectului în activitatea beneficiarilor POAT" din luna receptionarii activului fix.  </t>
    </r>
  </si>
  <si>
    <t xml:space="preserve">Total cheltuieli eligibile </t>
  </si>
  <si>
    <t>Valoare totala (lei)</t>
  </si>
  <si>
    <t>Valoare TVA (lei)</t>
  </si>
  <si>
    <t>Atenţie: Formulele sunt corelate cu procentul de timp din Tabelul privind calculul procentului de timp alocat obiectivului proiectului în activitatea beneficiarilor POAT în funcţie de luna pe care sunt trecute facturile.</t>
  </si>
  <si>
    <t>Cheltuieli eligibile aprobate până în prezent</t>
  </si>
  <si>
    <t>Valoarea cheltuieli eligibile</t>
  </si>
  <si>
    <t>Valoare cheltuieli eligibile</t>
  </si>
  <si>
    <t xml:space="preserve">Valoare cheltuieli eligibile </t>
  </si>
  <si>
    <t>Valoare cheltuieli eligibile (lei)</t>
  </si>
  <si>
    <t>Sume solicitate la plată</t>
  </si>
  <si>
    <t>Cofinanțare                  (2)</t>
  </si>
  <si>
    <t>FEDR                     (3)</t>
  </si>
  <si>
    <t>Cofinanțare                    (4)</t>
  </si>
  <si>
    <t>FEDR              (5)=(1)-(3)</t>
  </si>
  <si>
    <t>Cofinanțare               (6)=(2)-(4)</t>
  </si>
  <si>
    <t>FEDR                  (7)</t>
  </si>
  <si>
    <t>FEDR       (8)=(5)-(7)</t>
  </si>
  <si>
    <t>Cofinanțare publică         (9)=(6)</t>
  </si>
  <si>
    <r>
      <t>1</t>
    </r>
    <r>
      <rPr>
        <i/>
        <sz val="10"/>
        <rFont val="Times New Roman"/>
        <family val="1"/>
      </rPr>
      <t>Se completează după primirea procesului verbal de constatare a neregulii emis de autoritatea competentă şi numai în cazul în care nu a fost plătită voluntar şi nu a fost dedusă din cererea de rambursare anterioară de către AM conform raportului de aprobare.</t>
    </r>
  </si>
  <si>
    <r>
      <t>4</t>
    </r>
    <r>
      <rPr>
        <i/>
        <sz val="10"/>
        <rFont val="Times New Roman"/>
        <family val="1"/>
      </rPr>
      <t>Se va trece valoarea din coloana (8) FEDR</t>
    </r>
  </si>
  <si>
    <r>
      <t>Pre-finanţare dedusă</t>
    </r>
    <r>
      <rPr>
        <b/>
        <vertAlign val="superscript"/>
        <sz val="9"/>
        <rFont val="Times New Roman"/>
        <family val="1"/>
      </rPr>
      <t>2</t>
    </r>
  </si>
  <si>
    <r>
      <t>2</t>
    </r>
    <r>
      <rPr>
        <i/>
        <sz val="10"/>
        <rFont val="Times New Roman"/>
        <family val="1"/>
      </rPr>
      <t>Se va trece suma de pre-finanţare de dedus, conform Raportului de aprobare a pre-finanţării.</t>
    </r>
  </si>
  <si>
    <r>
      <t>3</t>
    </r>
    <r>
      <rPr>
        <i/>
        <sz val="10"/>
        <rFont val="Times New Roman"/>
        <family val="1"/>
      </rPr>
      <t>TVA-ul se va rambursa numai beneficiarilor organisme neguvernamentale nonprofit, de utilitate, cu personalitate juridică, care funcţionează în domeniul dezvoltării regionale, conform art.15, alin.1 din OUG 64/2009. Pentru proiecte semnate înainte de 1 ianuarie 2012.</t>
    </r>
  </si>
  <si>
    <r>
      <t>5</t>
    </r>
    <r>
      <rPr>
        <i/>
        <sz val="10"/>
        <rFont val="Times New Roman"/>
        <family val="1"/>
      </rPr>
      <t>Se va trece valoarea din coloana (9) Co-finanţare</t>
    </r>
  </si>
  <si>
    <r>
      <t>Prin prezenta cerere de rambursare solicit suma de: …………</t>
    </r>
    <r>
      <rPr>
        <b/>
        <vertAlign val="superscript"/>
        <sz val="10"/>
        <rFont val="Times New Roman"/>
        <family val="1"/>
      </rPr>
      <t xml:space="preserve">4 </t>
    </r>
    <r>
      <rPr>
        <b/>
        <sz val="10"/>
        <rFont val="Times New Roman"/>
        <family val="1"/>
      </rPr>
      <t>lei reprezentând asistenţă financiară nerambursabilă (FEDR),  suma de …</t>
    </r>
    <r>
      <rPr>
        <b/>
        <vertAlign val="superscript"/>
        <sz val="10"/>
        <rFont val="Times New Roman"/>
        <family val="1"/>
      </rPr>
      <t xml:space="preserve">5 </t>
    </r>
    <r>
      <rPr>
        <b/>
        <sz val="10"/>
        <rFont val="Times New Roman"/>
        <family val="1"/>
      </rPr>
      <t xml:space="preserve">lei reprezentând cofinanţare și suma de …. </t>
    </r>
    <r>
      <rPr>
        <b/>
        <vertAlign val="superscript"/>
        <sz val="10"/>
        <rFont val="Times New Roman"/>
        <family val="1"/>
      </rPr>
      <t>6</t>
    </r>
    <r>
      <rPr>
        <b/>
        <sz val="10"/>
        <rFont val="Times New Roman"/>
        <family val="1"/>
      </rPr>
      <t xml:space="preserve"> lei  reprezentând TVA neeligibil, conform tabelului.</t>
    </r>
  </si>
  <si>
    <t>Popescu</t>
  </si>
  <si>
    <t>Vasilescu Gh</t>
  </si>
  <si>
    <t>Stanescu</t>
  </si>
  <si>
    <t>OP4/20.01.2012; Ex 4/ 20.01.2012</t>
  </si>
  <si>
    <t>Luna X (Ianuarie)</t>
  </si>
  <si>
    <r>
      <rPr>
        <vertAlign val="superscript"/>
        <sz val="10"/>
        <rFont val="Times New Roman"/>
        <family val="1"/>
      </rPr>
      <t>1</t>
    </r>
    <r>
      <rPr>
        <sz val="10"/>
        <rFont val="Times New Roman"/>
        <family val="1"/>
      </rPr>
      <t xml:space="preserve"> Valoarea cheltuielilor eligibile conform OMEF 2116/2007 cu modificările şi completările ulterioare şi după aplicarea metodologiei de calcul pentru determinarea valorii eligibile, dacă este cazul. </t>
    </r>
  </si>
  <si>
    <r>
      <rPr>
        <vertAlign val="superscript"/>
        <sz val="10"/>
        <rFont val="Times New Roman"/>
        <family val="1"/>
      </rPr>
      <t>2</t>
    </r>
    <r>
      <rPr>
        <sz val="10"/>
        <rFont val="Times New Roman"/>
        <family val="1"/>
      </rPr>
      <t xml:space="preserve"> În cazul diurnei se va trece data decontului.</t>
    </r>
  </si>
  <si>
    <r>
      <t>Nr/Data</t>
    </r>
    <r>
      <rPr>
        <b/>
        <vertAlign val="superscript"/>
        <sz val="10"/>
        <rFont val="Times New Roman"/>
        <family val="1"/>
      </rPr>
      <t>2</t>
    </r>
  </si>
  <si>
    <r>
      <t>Valoarea cheltuielii eligibile</t>
    </r>
    <r>
      <rPr>
        <b/>
        <vertAlign val="superscript"/>
        <sz val="10"/>
        <rFont val="Times New Roman"/>
        <family val="1"/>
      </rPr>
      <t>1</t>
    </r>
  </si>
  <si>
    <r>
      <rPr>
        <vertAlign val="superscript"/>
        <sz val="10"/>
        <rFont val="Times New Roman"/>
        <family val="1"/>
      </rPr>
      <t>3</t>
    </r>
    <r>
      <rPr>
        <sz val="10"/>
        <rFont val="Times New Roman"/>
        <family val="1"/>
      </rPr>
      <t>TVA-ul se va rambursa numai beneficiarilor organisme neguvernamentale nonprofit, de utilitate, cu personalitate juridică, care funcţionează în domeniul dezvoltării regionale, conform art.15, alin.1 din OUG 64/2009. Pentru proiecte semnate înainte de 1 ianuarie 2012.</t>
    </r>
  </si>
  <si>
    <r>
      <rPr>
        <vertAlign val="superscript"/>
        <sz val="10"/>
        <rFont val="Times New Roman"/>
        <family val="1"/>
      </rPr>
      <t>2</t>
    </r>
    <r>
      <rPr>
        <sz val="10"/>
        <rFont val="Times New Roman"/>
        <family val="1"/>
      </rPr>
      <t xml:space="preserve"> In cazul bunurilor de uz individual, procentul de timp alocat va fi cel aferent fiecarei persoane, conform Formularului de timp de lucru completat dacă este cazul, din luna receptionarii bunurilor.  In cazul bunurilor de uz comun, procentul de timp alocat, va fi cel conform "Tabelului privind calculul procentului de timp alocat obiectivului proiectului în activitatea beneficiarilor POAT" din luna receptionarii bunurilor.  </t>
    </r>
  </si>
  <si>
    <r>
      <t>Facturi aferente (număr şi dată)</t>
    </r>
    <r>
      <rPr>
        <b/>
        <vertAlign val="superscript"/>
        <sz val="11"/>
        <rFont val="Times New Roman"/>
        <family val="1"/>
      </rPr>
      <t>1</t>
    </r>
  </si>
  <si>
    <r>
      <t>Spatiu alocat beneficiarului  (mp)        (tip I)</t>
    </r>
    <r>
      <rPr>
        <b/>
        <vertAlign val="superscript"/>
        <sz val="11"/>
        <rFont val="Times New Roman"/>
        <family val="1"/>
      </rPr>
      <t>2</t>
    </r>
  </si>
  <si>
    <r>
      <rPr>
        <vertAlign val="superscript"/>
        <sz val="11"/>
        <rFont val="Times New Roman"/>
        <family val="1"/>
      </rPr>
      <t>1</t>
    </r>
    <r>
      <rPr>
        <sz val="11"/>
        <rFont val="Times New Roman"/>
        <family val="1"/>
      </rPr>
      <t xml:space="preserve"> Se introduc toate facturile aferente lunii respective şi categoriei de cheltuieli (I sau II ).</t>
    </r>
  </si>
  <si>
    <r>
      <rPr>
        <vertAlign val="superscript"/>
        <sz val="11"/>
        <rFont val="Times New Roman"/>
        <family val="1"/>
      </rPr>
      <t>2</t>
    </r>
    <r>
      <rPr>
        <sz val="11"/>
        <rFont val="Times New Roman"/>
        <family val="1"/>
      </rPr>
      <t xml:space="preserve"> Spaţiu alocat beneficiarului (personal, arhivă, depozit), precum şi spaţiul comun aferent</t>
    </r>
  </si>
  <si>
    <t>0</t>
  </si>
  <si>
    <r>
      <t>Kilometri efectuaţi pt. deplasări în scopul activităţilor legate de IS</t>
    </r>
    <r>
      <rPr>
        <b/>
        <vertAlign val="superscript"/>
        <sz val="10"/>
        <rFont val="Times New Roman"/>
        <family val="1"/>
      </rPr>
      <t>1</t>
    </r>
  </si>
  <si>
    <r>
      <t>Total kilometri efectuaţi</t>
    </r>
    <r>
      <rPr>
        <b/>
        <vertAlign val="superscript"/>
        <sz val="10"/>
        <rFont val="Times New Roman"/>
        <family val="1"/>
      </rPr>
      <t>1</t>
    </r>
  </si>
  <si>
    <r>
      <rPr>
        <vertAlign val="superscript"/>
        <sz val="10"/>
        <rFont val="Verdana"/>
        <family val="2"/>
      </rPr>
      <t>1</t>
    </r>
    <r>
      <rPr>
        <sz val="10"/>
        <rFont val="Verdana"/>
        <family val="2"/>
      </rPr>
      <t xml:space="preserve"> Conform jurnalului de bord / foii de parcurs, care trebuie să conţină următoarele date: data şi ora de plecare, locul de plecare, locul de sosire, scopul deplasării, durata, kilometri înregistraţi la plecare, kilometri înregistraţi la sosire, numele şoferului, semnătura acestuia şi semnătura delegatului.</t>
    </r>
  </si>
  <si>
    <r>
      <t>Neregulă dedusă</t>
    </r>
    <r>
      <rPr>
        <b/>
        <vertAlign val="superscript"/>
        <sz val="9"/>
        <rFont val="Times New Roman"/>
        <family val="1"/>
      </rPr>
      <t>1</t>
    </r>
  </si>
  <si>
    <r>
      <t>TVA plătită aferentă valorii eligibile conform POAT</t>
    </r>
    <r>
      <rPr>
        <b/>
        <vertAlign val="superscript"/>
        <sz val="10"/>
        <rFont val="Times New Roman"/>
        <family val="1"/>
      </rPr>
      <t>3</t>
    </r>
  </si>
  <si>
    <r>
      <t>TVA plătită aferentă valorii eligibile conform POAT</t>
    </r>
    <r>
      <rPr>
        <b/>
        <vertAlign val="superscript"/>
        <sz val="10"/>
        <rFont val="Times New Roman"/>
        <family val="1"/>
      </rPr>
      <t>1</t>
    </r>
  </si>
  <si>
    <t>TVA plătită aferentă valorii eligibile conform POAT3</t>
  </si>
  <si>
    <t>din care TVA</t>
  </si>
  <si>
    <t>FEDR                                                                               (1)</t>
  </si>
  <si>
    <r>
      <t>6</t>
    </r>
    <r>
      <rPr>
        <i/>
        <sz val="10"/>
        <rFont val="Times New Roman"/>
        <family val="1"/>
      </rPr>
      <t>Se va trece valoarea din coloana (10) TVA plătită aferentă valorii eligibile conform POAT</t>
    </r>
  </si>
  <si>
    <r>
      <t>TVA plătită aferentă valorii eligibile conform POAT</t>
    </r>
    <r>
      <rPr>
        <vertAlign val="superscript"/>
        <sz val="9"/>
        <rFont val="Times New Roman"/>
        <family val="1"/>
      </rPr>
      <t xml:space="preserve">3 </t>
    </r>
    <r>
      <rPr>
        <sz val="9"/>
        <rFont val="Times New Roman"/>
        <family val="1"/>
      </rPr>
      <t>(10)</t>
    </r>
  </si>
  <si>
    <t>Rată de finanțare FEDR:</t>
  </si>
  <si>
    <t>8. Situaţia cheltuielilor eligibile în cadrul proiectului</t>
  </si>
  <si>
    <t>7. Cheltuieli eligibile realizate în perioada de referinţă conform documentelor justificative</t>
  </si>
  <si>
    <t xml:space="preserve">7.1) Cheltuieli de personal </t>
  </si>
  <si>
    <t xml:space="preserve">7.1.1 Cheltuieli cu salarii </t>
  </si>
  <si>
    <t xml:space="preserve">7.1.2 Cheltuieli cu deplasarile </t>
  </si>
  <si>
    <t>Salarii brute</t>
  </si>
  <si>
    <t xml:space="preserve">7.2) Cheltuieli cu serviciile </t>
  </si>
  <si>
    <t xml:space="preserve">7.3) Cheltuieli cu achizitia de active fixe </t>
  </si>
  <si>
    <t>7.3.1 Cheltuieli cu achizitia de active fixe corporale</t>
  </si>
  <si>
    <t>7.3.2 Cheltuieli cu achizitia de active fixe necorporale</t>
  </si>
  <si>
    <t xml:space="preserve">7.3.3 Cheltuieli cu achizitia de obiecte de inventar, furnituri de birou, materiale consumabile </t>
  </si>
  <si>
    <t xml:space="preserve">7.4) Cheltuieli generale de administraţie </t>
  </si>
  <si>
    <t xml:space="preserve">7.5) Cheltuieli cu inchirierea / leasingul </t>
  </si>
  <si>
    <r>
      <rPr>
        <vertAlign val="superscript"/>
        <sz val="10"/>
        <rFont val="Times New Roman"/>
        <family val="1"/>
      </rPr>
      <t>1</t>
    </r>
    <r>
      <rPr>
        <sz val="10"/>
        <rFont val="Times New Roman"/>
        <family val="1"/>
      </rPr>
      <t>TVA-ul se va rambursa numai beneficiarilor organisme neguvernamentale nonprofit, de utilitate, cu personalitate juridică, care funcţionează în domeniul dezvoltării regionale, conform art.15, alin.1 din OUG 64/2009. Pentru proiecte semnate înainte de 1 ianuarie 2012.</t>
    </r>
  </si>
  <si>
    <t>9. Solicitare</t>
  </si>
  <si>
    <r>
      <t>10. In calitate de Beneficiar declar următoarele</t>
    </r>
    <r>
      <rPr>
        <b/>
        <sz val="11"/>
        <rFont val="Times New Roman"/>
        <family val="1"/>
      </rPr>
      <t>:</t>
    </r>
  </si>
  <si>
    <r>
      <t>11.</t>
    </r>
    <r>
      <rPr>
        <b/>
        <sz val="7"/>
        <rFont val="Times New Roman"/>
        <family val="1"/>
      </rPr>
      <t xml:space="preserve">                 </t>
    </r>
    <r>
      <rPr>
        <b/>
        <sz val="11"/>
        <rFont val="Times New Roman"/>
        <family val="1"/>
      </rPr>
      <t>Anexe</t>
    </r>
  </si>
  <si>
    <t>ATENȚIE!: În situaţia în care Beneficiarul solicită la rambursare cheltuieli efectuate atât în anul curent cât şi în anii anteriori, tabelul trebuie să reflecte separat pentru fiecare an calendaristic, cheltuielile efectuate de către acesta.</t>
  </si>
  <si>
    <t>În cazul proiectelor destinate finanțării coordonării polilor de creștere, cheltuielile de personal se vor completa în tabelul 7.1.1 .</t>
  </si>
  <si>
    <t>Descrierea activităţilor în cadrul proiectului</t>
  </si>
  <si>
    <t>Formular privind activitatea derulată în cadrul proiectului finanțat din POAT</t>
  </si>
  <si>
    <t>Ore lucrate în cadrul proiectului finanțat din POAT</t>
  </si>
  <si>
    <t>Ore lucrate alte activităţi/alte proiecte</t>
  </si>
  <si>
    <t>PROCENT DE TIMP LUCRAT ÎN CADRUL PROIECTULUI FINANȚAT DIN POAT</t>
  </si>
  <si>
    <r>
      <t xml:space="preserve">Documente însoţitoare: </t>
    </r>
    <r>
      <rPr>
        <i/>
        <sz val="9"/>
        <rFont val="Times New Roman"/>
        <family val="1"/>
      </rPr>
      <t>(conform contractului/deciziei de finanţare)</t>
    </r>
    <r>
      <rPr>
        <sz val="11"/>
        <rFont val="Times New Roman"/>
        <family val="1"/>
      </rPr>
      <t xml:space="preserve"> </t>
    </r>
  </si>
  <si>
    <r>
      <rPr>
        <i/>
        <sz val="12"/>
        <color indexed="10"/>
        <rFont val="Times New Roman"/>
        <family val="1"/>
      </rPr>
      <t>ATENȚIE! SE COMPLETEAZĂ DE BENEFICIAR!</t>
    </r>
    <r>
      <rPr>
        <i/>
        <sz val="12"/>
        <rFont val="Times New Roman"/>
        <family val="1"/>
      </rPr>
      <t xml:space="preserve"> </t>
    </r>
    <r>
      <rPr>
        <i/>
        <sz val="11"/>
        <rFont val="Times New Roman"/>
        <family val="1"/>
      </rPr>
      <t>(</t>
    </r>
    <r>
      <rPr>
        <i/>
        <sz val="8"/>
        <rFont val="Times New Roman"/>
        <family val="1"/>
      </rPr>
      <t>Ex: Copii certificate, care să conţină menţiunea „conform cu originalul”, ştampila beneficiarului şi semnătura reprezentantului legal al acestuia, după următoarele documente: facturi (trebuie să menţioneze detaliat bunul achiziţionat, serviciul prestat), documente de plată, extrase bancare, alte documente justificative (ordine de deplasare, state de plată, foi de prezenţă, după caz, specimenele de semnătură).)</t>
    </r>
  </si>
  <si>
    <r>
      <rPr>
        <b/>
        <sz val="11"/>
        <color indexed="10"/>
        <rFont val="Times New Roman"/>
        <family val="1"/>
      </rPr>
      <t xml:space="preserve">ATENȚIE! </t>
    </r>
    <r>
      <rPr>
        <b/>
        <sz val="11"/>
        <rFont val="Times New Roman"/>
        <family val="1"/>
      </rPr>
      <t>Tabelul este un exemplu în care valoarea FEDR luată în calcul este de 85% din cheltuiala eligibilă. Acest procent trebuie modificat în funcție de valorile aprobate în cadrul Contractului de finanțare.</t>
    </r>
  </si>
  <si>
    <t>Nume si prenume</t>
  </si>
  <si>
    <t>Valoare salariu brut cu majorare</t>
  </si>
  <si>
    <t>a</t>
  </si>
  <si>
    <t>b</t>
  </si>
  <si>
    <t>c</t>
  </si>
  <si>
    <t xml:space="preserve">d </t>
  </si>
  <si>
    <t>f</t>
  </si>
  <si>
    <t>g</t>
  </si>
  <si>
    <t>i</t>
  </si>
  <si>
    <t>Zoia M</t>
  </si>
  <si>
    <t>Mocanu M</t>
  </si>
  <si>
    <t xml:space="preserve">Huncu </t>
  </si>
  <si>
    <t>Popa C</t>
  </si>
  <si>
    <t>ATENȚIE! Tabelele a si b se vor completa doar pentru proiectele care vizează finanțarea parțială a cheltuielilor de personal efectuate în perioada 2012-2015</t>
  </si>
  <si>
    <r>
      <t xml:space="preserve"> </t>
    </r>
    <r>
      <rPr>
        <sz val="10"/>
        <rFont val="Arial"/>
        <family val="0"/>
      </rPr>
      <t>Luna X reprezinta luna în care se efectuează plata salariilor. Se vor introduce de catre Beneficiar sheet-uri de calcul pentru fiecare luna solicitata la rambursare.</t>
    </r>
  </si>
  <si>
    <t xml:space="preserve">a) Cheltuieli cu personalul angajat corespunzatoare lunii in care s-a acordat majorarea salariala </t>
  </si>
  <si>
    <t>(15)=(3)-(6)-(9)-(12)</t>
  </si>
  <si>
    <t xml:space="preserve">Total cheltuieli eligibile aferente prezentei cereri   </t>
  </si>
  <si>
    <t>e</t>
  </si>
  <si>
    <t>Valoarea Concediului medical</t>
  </si>
  <si>
    <t>h = d - e - f - g</t>
  </si>
  <si>
    <t>j = h + i</t>
  </si>
  <si>
    <t>Rest valoare eligibila</t>
  </si>
  <si>
    <t>Valori eligibile aprobate până la prezenta cerere</t>
  </si>
  <si>
    <t>Regularizări*</t>
  </si>
  <si>
    <t>Regularizări aferente perioadei 01.01.2014 - prezent, conform anexei B, coloana „m” din Declarația pe proprie răspundere</t>
  </si>
  <si>
    <t>* Regularizare conform stat de plată, plătite în luna X</t>
  </si>
  <si>
    <t>0.15%</t>
  </si>
  <si>
    <t>5.2%</t>
  </si>
  <si>
    <t>0.5%</t>
  </si>
  <si>
    <r>
      <t xml:space="preserve">Luna X </t>
    </r>
    <r>
      <rPr>
        <b/>
        <sz val="12"/>
        <rFont val="Arial"/>
        <family val="2"/>
      </rPr>
      <t>(luna în care a fost efectuată plata salariilor)</t>
    </r>
  </si>
  <si>
    <r>
      <t xml:space="preserve">Luna Y </t>
    </r>
    <r>
      <rPr>
        <b/>
        <sz val="12"/>
        <rFont val="Arial"/>
        <family val="2"/>
      </rPr>
      <t>(luna în care a fost efectuată plata salariilor)</t>
    </r>
  </si>
  <si>
    <t>Stat salarii luna X-1 / Plati efectuate in luna X 2014</t>
  </si>
  <si>
    <t>Stat de salarii luna X 2012 / Plati efectuate in luna Y 2012</t>
  </si>
  <si>
    <t>k (%)</t>
  </si>
  <si>
    <t>l = j * k</t>
  </si>
  <si>
    <t>TOTAL ELIGIBIL</t>
  </si>
  <si>
    <t>15.8%</t>
  </si>
  <si>
    <t>l = (j * k) - (e*(1-k))</t>
  </si>
  <si>
    <t>Procentul activităților referitoare la instrumentele structulate desfășurate în 2014 de către personalul eligibil(conform declarației pe proprie răspundere)</t>
  </si>
</sst>
</file>

<file path=xl/styles.xml><?xml version="1.0" encoding="utf-8"?>
<styleSheet xmlns="http://schemas.openxmlformats.org/spreadsheetml/2006/main">
  <numFmts count="4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 _l_e_i_-;\-* #,##0\ _l_e_i_-;_-* &quot;-&quot;\ _l_e_i_-;_-@_-"/>
    <numFmt numFmtId="165" formatCode="_-* #,##0.00\ _l_e_i_-;\-* #,##0.00\ _l_e_i_-;_-* &quot;-&quot;??\ _l_e_i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Yes&quot;;&quot;Yes&quot;;&quot;No&quot;"/>
    <numFmt numFmtId="175" formatCode="&quot;True&quot;;&quot;True&quot;;&quot;False&quot;"/>
    <numFmt numFmtId="176" formatCode="&quot;On&quot;;&quot;On&quot;;&quot;Off&quot;"/>
    <numFmt numFmtId="177" formatCode="[$€-2]\ #,##0.00_);[Red]\([$€-2]\ #,##0.00\)"/>
    <numFmt numFmtId="178" formatCode="[$-409]mmm\-yy;@"/>
    <numFmt numFmtId="179" formatCode="#,##0.0"/>
    <numFmt numFmtId="180" formatCode="0.000%"/>
    <numFmt numFmtId="181" formatCode="0.00000"/>
    <numFmt numFmtId="182" formatCode="0.0000"/>
    <numFmt numFmtId="183" formatCode="0.000"/>
    <numFmt numFmtId="184" formatCode="0.000000"/>
    <numFmt numFmtId="185" formatCode="#,##0.00;[Red]#,##0.00"/>
    <numFmt numFmtId="186" formatCode="_-* #,##0.0\ _l_e_i_-;\-* #,##0.0\ _l_e_i_-;_-* &quot;-&quot;??\ _l_e_i_-;_-@_-"/>
    <numFmt numFmtId="187" formatCode="_-* #,##0\ _l_e_i_-;\-* #,##0\ _l_e_i_-;_-* &quot;-&quot;??\ _l_e_i_-;_-@_-"/>
    <numFmt numFmtId="188" formatCode="0.0"/>
    <numFmt numFmtId="189" formatCode="00000"/>
    <numFmt numFmtId="190" formatCode="0.0000000"/>
    <numFmt numFmtId="191" formatCode="0.00000000"/>
    <numFmt numFmtId="192" formatCode="#,##0.000;[Red]#,##0.000"/>
    <numFmt numFmtId="193" formatCode="#,##0.0000;[Red]#,##0.0000"/>
    <numFmt numFmtId="194" formatCode="#,##0.000"/>
    <numFmt numFmtId="195" formatCode="#,##0.0000"/>
  </numFmts>
  <fonts count="109">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sz val="8"/>
      <name val="Tahoma"/>
      <family val="2"/>
    </font>
    <font>
      <sz val="10"/>
      <name val="Times New Roman"/>
      <family val="1"/>
    </font>
    <font>
      <sz val="12"/>
      <name val="Times New Roman"/>
      <family val="1"/>
    </font>
    <font>
      <b/>
      <sz val="12"/>
      <name val="Times New Roman"/>
      <family val="1"/>
    </font>
    <font>
      <b/>
      <sz val="11"/>
      <name val="Arial"/>
      <family val="2"/>
    </font>
    <font>
      <b/>
      <i/>
      <u val="single"/>
      <sz val="14"/>
      <name val="Times New Roman"/>
      <family val="1"/>
    </font>
    <font>
      <b/>
      <sz val="11"/>
      <name val="Times New Roman"/>
      <family val="1"/>
    </font>
    <font>
      <sz val="11"/>
      <name val="Times New Roman"/>
      <family val="1"/>
    </font>
    <font>
      <sz val="11"/>
      <name val="Arial"/>
      <family val="2"/>
    </font>
    <font>
      <b/>
      <sz val="8"/>
      <name val="Tahoma"/>
      <family val="2"/>
    </font>
    <font>
      <b/>
      <sz val="9"/>
      <name val="Times New Roman"/>
      <family val="1"/>
    </font>
    <font>
      <sz val="9"/>
      <name val="Times New Roman"/>
      <family val="1"/>
    </font>
    <font>
      <b/>
      <i/>
      <sz val="12"/>
      <name val="Times New Roman"/>
      <family val="1"/>
    </font>
    <font>
      <b/>
      <sz val="8"/>
      <name val="Times New Roman"/>
      <family val="1"/>
    </font>
    <font>
      <b/>
      <sz val="10"/>
      <name val="Times New Roman"/>
      <family val="1"/>
    </font>
    <font>
      <b/>
      <sz val="11"/>
      <color indexed="63"/>
      <name val="Times New Roman"/>
      <family val="1"/>
    </font>
    <font>
      <b/>
      <sz val="9"/>
      <color indexed="9"/>
      <name val="Times New Roman"/>
      <family val="1"/>
    </font>
    <font>
      <b/>
      <sz val="9"/>
      <color indexed="63"/>
      <name val="Times New Roman"/>
      <family val="1"/>
    </font>
    <font>
      <b/>
      <sz val="10"/>
      <color indexed="9"/>
      <name val="Times New Roman"/>
      <family val="1"/>
    </font>
    <font>
      <b/>
      <sz val="10"/>
      <color indexed="63"/>
      <name val="Times New Roman"/>
      <family val="1"/>
    </font>
    <font>
      <b/>
      <vertAlign val="superscript"/>
      <sz val="10"/>
      <name val="Times New Roman"/>
      <family val="1"/>
    </font>
    <font>
      <vertAlign val="superscript"/>
      <sz val="10"/>
      <name val="Times New Roman"/>
      <family val="1"/>
    </font>
    <font>
      <sz val="8"/>
      <name val="Times New Roman"/>
      <family val="1"/>
    </font>
    <font>
      <sz val="7"/>
      <name val="Times New Roman"/>
      <family val="1"/>
    </font>
    <font>
      <i/>
      <vertAlign val="superscript"/>
      <sz val="10"/>
      <name val="Times New Roman"/>
      <family val="1"/>
    </font>
    <font>
      <i/>
      <sz val="10"/>
      <name val="Times New Roman"/>
      <family val="1"/>
    </font>
    <font>
      <b/>
      <u val="single"/>
      <sz val="11"/>
      <name val="Times New Roman"/>
      <family val="1"/>
    </font>
    <font>
      <b/>
      <vertAlign val="superscript"/>
      <sz val="9"/>
      <name val="Times New Roman"/>
      <family val="1"/>
    </font>
    <font>
      <b/>
      <sz val="7"/>
      <name val="Times New Roman"/>
      <family val="1"/>
    </font>
    <font>
      <sz val="9"/>
      <color indexed="10"/>
      <name val="Times New Roman"/>
      <family val="1"/>
    </font>
    <font>
      <b/>
      <sz val="9"/>
      <color indexed="10"/>
      <name val="Times New Roman"/>
      <family val="1"/>
    </font>
    <font>
      <sz val="10"/>
      <color indexed="10"/>
      <name val="Arial"/>
      <family val="2"/>
    </font>
    <font>
      <sz val="10"/>
      <color indexed="10"/>
      <name val="Times New Roman"/>
      <family val="1"/>
    </font>
    <font>
      <b/>
      <sz val="10"/>
      <color indexed="10"/>
      <name val="Times New Roman"/>
      <family val="1"/>
    </font>
    <font>
      <b/>
      <sz val="10"/>
      <color indexed="10"/>
      <name val="Arial"/>
      <family val="2"/>
    </font>
    <font>
      <sz val="10"/>
      <name val="Verdana"/>
      <family val="2"/>
    </font>
    <font>
      <b/>
      <sz val="10"/>
      <name val="Verdana"/>
      <family val="2"/>
    </font>
    <font>
      <sz val="10"/>
      <color indexed="10"/>
      <name val="Verdana"/>
      <family val="2"/>
    </font>
    <font>
      <b/>
      <sz val="10"/>
      <color indexed="10"/>
      <name val="Verdana"/>
      <family val="2"/>
    </font>
    <font>
      <vertAlign val="superscript"/>
      <sz val="10"/>
      <name val="Arial"/>
      <family val="2"/>
    </font>
    <font>
      <b/>
      <i/>
      <sz val="10"/>
      <name val="Times New Roman"/>
      <family val="1"/>
    </font>
    <font>
      <vertAlign val="superscript"/>
      <sz val="12"/>
      <name val="Times New Roman"/>
      <family val="1"/>
    </font>
    <font>
      <b/>
      <i/>
      <u val="single"/>
      <sz val="10"/>
      <name val="Times New Roman"/>
      <family val="1"/>
    </font>
    <font>
      <b/>
      <vertAlign val="subscript"/>
      <sz val="10"/>
      <name val="Verdana"/>
      <family val="2"/>
    </font>
    <font>
      <sz val="10"/>
      <name val="Tahoma"/>
      <family val="2"/>
    </font>
    <font>
      <b/>
      <vertAlign val="superscript"/>
      <sz val="11"/>
      <name val="Times New Roman"/>
      <family val="1"/>
    </font>
    <font>
      <vertAlign val="superscript"/>
      <sz val="11"/>
      <name val="Times New Roman"/>
      <family val="1"/>
    </font>
    <font>
      <vertAlign val="superscript"/>
      <sz val="10"/>
      <name val="Verdana"/>
      <family val="2"/>
    </font>
    <font>
      <vertAlign val="superscript"/>
      <sz val="9"/>
      <name val="Times New Roman"/>
      <family val="1"/>
    </font>
    <font>
      <i/>
      <sz val="8"/>
      <name val="Times New Roman"/>
      <family val="1"/>
    </font>
    <font>
      <i/>
      <sz val="11"/>
      <name val="Times New Roman"/>
      <family val="1"/>
    </font>
    <font>
      <i/>
      <sz val="12"/>
      <name val="Times New Roman"/>
      <family val="1"/>
    </font>
    <font>
      <i/>
      <sz val="9"/>
      <name val="Times New Roman"/>
      <family val="1"/>
    </font>
    <font>
      <i/>
      <sz val="12"/>
      <color indexed="10"/>
      <name val="Times New Roman"/>
      <family val="1"/>
    </font>
    <font>
      <b/>
      <sz val="11"/>
      <color indexed="10"/>
      <name val="Times New Roman"/>
      <family val="1"/>
    </font>
    <font>
      <b/>
      <sz val="1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sz val="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Times New Roman"/>
      <family val="1"/>
    </font>
    <font>
      <b/>
      <sz val="10"/>
      <color rgb="FFFF0000"/>
      <name val="Times New Roman"/>
      <family val="1"/>
    </font>
    <font>
      <sz val="10"/>
      <color rgb="FFFF0000"/>
      <name val="Times New Roman"/>
      <family val="1"/>
    </font>
    <font>
      <sz val="11"/>
      <color rgb="FFFF0000"/>
      <name val="Times New Roman"/>
      <family val="1"/>
    </font>
    <font>
      <b/>
      <sz val="11"/>
      <color rgb="FFFF0000"/>
      <name val="Times New Roman"/>
      <family val="1"/>
    </font>
    <font>
      <sz val="10"/>
      <color rgb="FFFF0000"/>
      <name val="Verdana"/>
      <family val="2"/>
    </font>
    <font>
      <b/>
      <sz val="10"/>
      <color rgb="FFFF0000"/>
      <name val="Verdana"/>
      <family val="2"/>
    </font>
    <font>
      <b/>
      <sz val="9"/>
      <color rgb="FFFF0000"/>
      <name val="Times New Roman"/>
      <family val="1"/>
    </font>
    <font>
      <sz val="8"/>
      <color rgb="FFFF0000"/>
      <name val="Times New Roman"/>
      <family val="1"/>
    </font>
    <font>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medium"/>
      <right style="medium"/>
      <top style="medium"/>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color indexed="63"/>
      </bottom>
    </border>
    <border>
      <left style="thin"/>
      <right style="thin"/>
      <top style="medium"/>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medium"/>
      <bottom style="medium"/>
    </border>
    <border>
      <left>
        <color indexed="63"/>
      </left>
      <right>
        <color indexed="63"/>
      </right>
      <top>
        <color indexed="63"/>
      </top>
      <bottom style="medium"/>
    </border>
    <border>
      <left style="thin"/>
      <right style="thin"/>
      <top style="thin"/>
      <bottom style="medium"/>
    </border>
    <border>
      <left style="thin"/>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medium"/>
      <bottom style="medium"/>
    </border>
    <border>
      <left style="thin"/>
      <right style="thin"/>
      <top style="thin"/>
      <bottom>
        <color indexed="63"/>
      </bottom>
    </border>
    <border>
      <left style="thin"/>
      <right>
        <color indexed="63"/>
      </right>
      <top style="thin"/>
      <bottom style="thin"/>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n"/>
      <right style="medium"/>
      <top style="thin"/>
      <bottom>
        <color indexed="63"/>
      </bottom>
    </border>
    <border>
      <left style="thin"/>
      <right style="medium"/>
      <top style="medium"/>
      <bottom style="medium"/>
    </border>
    <border>
      <left style="thin"/>
      <right>
        <color indexed="63"/>
      </right>
      <top>
        <color indexed="63"/>
      </top>
      <bottom style="thin"/>
    </border>
    <border>
      <left style="medium"/>
      <right>
        <color indexed="63"/>
      </right>
      <top style="medium"/>
      <bottom style="thin"/>
    </border>
    <border>
      <left>
        <color indexed="63"/>
      </left>
      <right style="thin"/>
      <top>
        <color indexed="63"/>
      </top>
      <bottom style="thin"/>
    </border>
    <border>
      <left style="thin"/>
      <right style="thin"/>
      <top>
        <color indexed="63"/>
      </top>
      <bottom style="medium"/>
    </border>
    <border>
      <left>
        <color indexed="63"/>
      </left>
      <right>
        <color indexed="63"/>
      </right>
      <top style="medium"/>
      <bottom>
        <color indexed="63"/>
      </bottom>
    </border>
    <border>
      <left style="medium"/>
      <right style="thin"/>
      <top>
        <color indexed="63"/>
      </top>
      <bottom style="thin"/>
    </border>
    <border>
      <left style="thin"/>
      <right>
        <color indexed="63"/>
      </right>
      <top style="medium"/>
      <bottom style="thin"/>
    </border>
    <border>
      <left style="medium"/>
      <right>
        <color indexed="63"/>
      </right>
      <top style="medium"/>
      <bottom style="medium"/>
    </border>
    <border>
      <left style="thin"/>
      <right>
        <color indexed="63"/>
      </right>
      <top style="thin"/>
      <bottom>
        <color indexed="63"/>
      </bottom>
    </border>
    <border>
      <left style="medium"/>
      <right style="medium"/>
      <top style="thin"/>
      <bottom style="thin"/>
    </border>
    <border>
      <left style="medium"/>
      <right style="thin"/>
      <top style="thin"/>
      <bottom style="medium"/>
    </border>
    <border>
      <left style="medium"/>
      <right style="medium"/>
      <top style="thin"/>
      <bottom style="medium"/>
    </border>
    <border>
      <left style="medium"/>
      <right style="thin"/>
      <top style="medium"/>
      <bottom>
        <color indexed="63"/>
      </bottom>
    </border>
    <border>
      <left style="medium"/>
      <right style="medium"/>
      <top style="medium"/>
      <bottom style="thin"/>
    </border>
    <border>
      <left style="thin"/>
      <right>
        <color indexed="63"/>
      </right>
      <top style="thin"/>
      <bottom style="medium"/>
    </border>
    <border>
      <left style="thin"/>
      <right>
        <color indexed="63"/>
      </right>
      <top style="medium"/>
      <bottom>
        <color indexed="63"/>
      </bottom>
    </border>
    <border>
      <left style="medium"/>
      <right style="thin"/>
      <top>
        <color indexed="63"/>
      </top>
      <bottom style="medium"/>
    </border>
    <border>
      <left style="thin"/>
      <right>
        <color indexed="63"/>
      </right>
      <top>
        <color indexed="63"/>
      </top>
      <bottom style="medium"/>
    </border>
    <border>
      <left style="medium"/>
      <right style="thin"/>
      <top>
        <color indexed="63"/>
      </top>
      <bottom>
        <color indexed="63"/>
      </bottom>
    </border>
    <border>
      <left>
        <color indexed="63"/>
      </left>
      <right style="thin"/>
      <top style="medium"/>
      <bottom style="medium"/>
    </border>
    <border>
      <left style="thin"/>
      <right style="thin"/>
      <top style="medium"/>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medium"/>
      <bottom style="thin"/>
    </border>
    <border>
      <left>
        <color indexed="63"/>
      </left>
      <right style="medium"/>
      <top style="medium"/>
      <bottom style="thin"/>
    </border>
    <border>
      <left style="thin"/>
      <right style="medium"/>
      <top style="medium"/>
      <bottom>
        <color indexed="63"/>
      </bottom>
    </border>
    <border>
      <left style="medium"/>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0" fontId="84" fillId="27" borderId="1" applyNumberFormat="0" applyAlignment="0" applyProtection="0"/>
    <xf numFmtId="0" fontId="85"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2" fillId="0" borderId="0" applyNumberFormat="0" applyFill="0" applyBorder="0" applyAlignment="0" applyProtection="0"/>
    <xf numFmtId="0" fontId="87" fillId="29"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1"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0" fillId="0" borderId="0">
      <alignment/>
      <protection/>
    </xf>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762">
    <xf numFmtId="0" fontId="0" fillId="0" borderId="0" xfId="0" applyAlignment="1">
      <alignment/>
    </xf>
    <xf numFmtId="0" fontId="1" fillId="0" borderId="0" xfId="53" applyAlignment="1" applyProtection="1">
      <alignment/>
      <protection/>
    </xf>
    <xf numFmtId="0" fontId="0" fillId="0" borderId="10" xfId="0" applyBorder="1" applyAlignment="1">
      <alignment/>
    </xf>
    <xf numFmtId="0" fontId="4" fillId="0" borderId="0" xfId="0" applyFont="1" applyAlignment="1">
      <alignment/>
    </xf>
    <xf numFmtId="0" fontId="0" fillId="0" borderId="0" xfId="0" applyBorder="1" applyAlignment="1">
      <alignment/>
    </xf>
    <xf numFmtId="0" fontId="7" fillId="0" borderId="0" xfId="0" applyFont="1" applyAlignment="1">
      <alignment/>
    </xf>
    <xf numFmtId="0" fontId="9" fillId="0" borderId="0" xfId="0" applyFont="1" applyAlignment="1">
      <alignment/>
    </xf>
    <xf numFmtId="0" fontId="0" fillId="0" borderId="0" xfId="0" applyAlignment="1">
      <alignment horizontal="left"/>
    </xf>
    <xf numFmtId="0" fontId="8" fillId="0" borderId="0" xfId="0" applyFont="1" applyAlignment="1">
      <alignment/>
    </xf>
    <xf numFmtId="0" fontId="0" fillId="0" borderId="0" xfId="0" applyBorder="1" applyAlignment="1">
      <alignment horizontal="left"/>
    </xf>
    <xf numFmtId="0" fontId="0" fillId="0" borderId="0" xfId="0" applyBorder="1" applyAlignment="1">
      <alignment/>
    </xf>
    <xf numFmtId="0" fontId="11" fillId="0" borderId="0" xfId="0" applyFont="1" applyAlignment="1">
      <alignment horizontal="center"/>
    </xf>
    <xf numFmtId="0" fontId="12" fillId="0" borderId="0" xfId="0" applyFont="1" applyAlignment="1">
      <alignment/>
    </xf>
    <xf numFmtId="0" fontId="12" fillId="0" borderId="0" xfId="0" applyFont="1" applyAlignment="1">
      <alignment horizontal="left" indent="2"/>
    </xf>
    <xf numFmtId="0" fontId="13" fillId="0" borderId="0" xfId="0" applyFont="1" applyAlignment="1">
      <alignment/>
    </xf>
    <xf numFmtId="0" fontId="13" fillId="0" borderId="0" xfId="0" applyFont="1" applyAlignment="1">
      <alignment horizontal="left" indent="2"/>
    </xf>
    <xf numFmtId="0" fontId="12" fillId="0" borderId="0" xfId="0" applyFont="1" applyAlignment="1">
      <alignment/>
    </xf>
    <xf numFmtId="0" fontId="12" fillId="0" borderId="0" xfId="0" applyFont="1" applyAlignment="1">
      <alignment vertical="center" wrapText="1"/>
    </xf>
    <xf numFmtId="0" fontId="0" fillId="0" borderId="11" xfId="0" applyBorder="1" applyAlignment="1">
      <alignment/>
    </xf>
    <xf numFmtId="0" fontId="8" fillId="0" borderId="10" xfId="0" applyFont="1" applyBorder="1" applyAlignment="1">
      <alignment/>
    </xf>
    <xf numFmtId="0" fontId="11" fillId="0" borderId="0" xfId="0" applyFont="1" applyAlignment="1">
      <alignment/>
    </xf>
    <xf numFmtId="0" fontId="11" fillId="0" borderId="0" xfId="0" applyFont="1" applyAlignment="1">
      <alignment/>
    </xf>
    <xf numFmtId="0" fontId="0" fillId="0" borderId="0" xfId="0" applyFont="1" applyAlignment="1">
      <alignment/>
    </xf>
    <xf numFmtId="0" fontId="7" fillId="0" borderId="10" xfId="0" applyFont="1" applyBorder="1" applyAlignment="1">
      <alignment vertical="top" wrapText="1"/>
    </xf>
    <xf numFmtId="0" fontId="12" fillId="0" borderId="0" xfId="0" applyFont="1" applyAlignment="1">
      <alignment wrapText="1"/>
    </xf>
    <xf numFmtId="0" fontId="0" fillId="0" borderId="10" xfId="0" applyBorder="1" applyAlignment="1">
      <alignment horizontal="left" wrapText="1"/>
    </xf>
    <xf numFmtId="0" fontId="4" fillId="0" borderId="0" xfId="0" applyFont="1" applyAlignment="1">
      <alignment/>
    </xf>
    <xf numFmtId="0" fontId="11" fillId="0" borderId="12" xfId="0" applyFont="1" applyBorder="1" applyAlignment="1">
      <alignment horizontal="left" vertical="top"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11" fillId="0" borderId="13" xfId="0" applyFont="1" applyBorder="1" applyAlignment="1">
      <alignment wrapText="1"/>
    </xf>
    <xf numFmtId="0" fontId="0" fillId="0" borderId="0" xfId="57">
      <alignment/>
      <protection/>
    </xf>
    <xf numFmtId="0" fontId="0" fillId="0" borderId="0" xfId="57" applyAlignment="1">
      <alignment wrapText="1"/>
      <protection/>
    </xf>
    <xf numFmtId="0" fontId="7" fillId="0" borderId="0" xfId="0" applyFont="1" applyFill="1" applyAlignment="1">
      <alignment/>
    </xf>
    <xf numFmtId="0" fontId="7" fillId="0" borderId="0" xfId="0" applyFont="1" applyFill="1" applyAlignment="1">
      <alignment horizontal="left"/>
    </xf>
    <xf numFmtId="0" fontId="0" fillId="0" borderId="0" xfId="0" applyFill="1" applyAlignment="1">
      <alignment/>
    </xf>
    <xf numFmtId="0" fontId="16" fillId="0" borderId="0" xfId="0" applyFont="1" applyAlignment="1">
      <alignment/>
    </xf>
    <xf numFmtId="0" fontId="8" fillId="33" borderId="14" xfId="0" applyFont="1" applyFill="1" applyBorder="1" applyAlignment="1">
      <alignment horizontal="center" vertical="top" wrapText="1"/>
    </xf>
    <xf numFmtId="0" fontId="8" fillId="0" borderId="15" xfId="0" applyFont="1" applyFill="1" applyBorder="1" applyAlignment="1">
      <alignment wrapText="1"/>
    </xf>
    <xf numFmtId="0" fontId="7" fillId="0" borderId="15" xfId="0" applyFont="1" applyFill="1" applyBorder="1" applyAlignment="1">
      <alignment vertical="top" wrapText="1"/>
    </xf>
    <xf numFmtId="0" fontId="8" fillId="33" borderId="16" xfId="0" applyFont="1" applyFill="1" applyBorder="1" applyAlignment="1">
      <alignment horizontal="center" vertical="top" wrapText="1"/>
    </xf>
    <xf numFmtId="0" fontId="8" fillId="0" borderId="10" xfId="0" applyFont="1" applyFill="1" applyBorder="1" applyAlignment="1">
      <alignment wrapText="1"/>
    </xf>
    <xf numFmtId="0" fontId="7" fillId="0" borderId="10" xfId="0" applyFont="1" applyFill="1" applyBorder="1" applyAlignment="1">
      <alignment vertical="top" wrapText="1"/>
    </xf>
    <xf numFmtId="0" fontId="8" fillId="33" borderId="17" xfId="0" applyFont="1" applyFill="1" applyBorder="1" applyAlignment="1">
      <alignment horizontal="center" vertical="top" wrapText="1"/>
    </xf>
    <xf numFmtId="0" fontId="0" fillId="0" borderId="10" xfId="0" applyFill="1" applyBorder="1" applyAlignment="1">
      <alignment wrapText="1"/>
    </xf>
    <xf numFmtId="0" fontId="0" fillId="0" borderId="10" xfId="0" applyFill="1" applyBorder="1" applyAlignment="1">
      <alignment/>
    </xf>
    <xf numFmtId="0" fontId="0" fillId="33" borderId="10" xfId="0" applyFill="1" applyBorder="1" applyAlignment="1">
      <alignment/>
    </xf>
    <xf numFmtId="0" fontId="7" fillId="33" borderId="0" xfId="0" applyFont="1" applyFill="1" applyAlignment="1">
      <alignment/>
    </xf>
    <xf numFmtId="0" fontId="0" fillId="33" borderId="0" xfId="0" applyFill="1" applyAlignment="1">
      <alignment/>
    </xf>
    <xf numFmtId="0" fontId="7" fillId="0" borderId="0" xfId="0" applyFont="1" applyFill="1" applyAlignment="1">
      <alignment/>
    </xf>
    <xf numFmtId="0" fontId="0" fillId="0" borderId="0" xfId="0" applyNumberFormat="1" applyAlignment="1">
      <alignment vertical="top" wrapText="1"/>
    </xf>
    <xf numFmtId="0" fontId="6" fillId="0" borderId="0" xfId="0" applyFont="1" applyAlignment="1">
      <alignment/>
    </xf>
    <xf numFmtId="0" fontId="6" fillId="0" borderId="10" xfId="0" applyFont="1" applyBorder="1" applyAlignment="1">
      <alignment/>
    </xf>
    <xf numFmtId="0" fontId="19" fillId="0" borderId="10" xfId="0" applyFont="1" applyBorder="1" applyAlignment="1">
      <alignment/>
    </xf>
    <xf numFmtId="0" fontId="19" fillId="0" borderId="18" xfId="0" applyFont="1" applyBorder="1" applyAlignment="1">
      <alignment/>
    </xf>
    <xf numFmtId="0" fontId="20" fillId="0" borderId="0" xfId="0" applyFont="1" applyAlignment="1">
      <alignment/>
    </xf>
    <xf numFmtId="0" fontId="6" fillId="0" borderId="10" xfId="0" applyFont="1" applyBorder="1" applyAlignment="1">
      <alignment vertical="top" wrapText="1"/>
    </xf>
    <xf numFmtId="14" fontId="6" fillId="0" borderId="10" xfId="0" applyNumberFormat="1" applyFont="1" applyBorder="1" applyAlignment="1">
      <alignment vertical="top" wrapText="1"/>
    </xf>
    <xf numFmtId="0" fontId="19" fillId="0" borderId="10" xfId="0" applyFont="1" applyBorder="1" applyAlignment="1">
      <alignment vertical="top" wrapText="1"/>
    </xf>
    <xf numFmtId="14" fontId="19" fillId="0" borderId="10" xfId="0" applyNumberFormat="1" applyFont="1" applyBorder="1" applyAlignment="1">
      <alignment vertical="top" wrapText="1"/>
    </xf>
    <xf numFmtId="0" fontId="24" fillId="33" borderId="19" xfId="0" applyFont="1" applyFill="1" applyBorder="1" applyAlignment="1">
      <alignment vertical="top" wrapText="1"/>
    </xf>
    <xf numFmtId="0" fontId="19" fillId="0" borderId="0" xfId="0" applyFont="1" applyAlignment="1">
      <alignment/>
    </xf>
    <xf numFmtId="0" fontId="15" fillId="0" borderId="13" xfId="0" applyFont="1" applyBorder="1" applyAlignment="1">
      <alignment vertical="top" wrapText="1"/>
    </xf>
    <xf numFmtId="0" fontId="16" fillId="0" borderId="19" xfId="0" applyFont="1" applyBorder="1" applyAlignment="1">
      <alignment vertical="top" wrapText="1"/>
    </xf>
    <xf numFmtId="0" fontId="15" fillId="0" borderId="20" xfId="0" applyFont="1" applyBorder="1" applyAlignment="1">
      <alignment vertical="top" wrapText="1"/>
    </xf>
    <xf numFmtId="0" fontId="6" fillId="0" borderId="0" xfId="0" applyFont="1" applyAlignment="1">
      <alignment/>
    </xf>
    <xf numFmtId="0" fontId="6" fillId="0" borderId="0" xfId="0" applyFont="1" applyAlignment="1">
      <alignment vertical="top" wrapText="1"/>
    </xf>
    <xf numFmtId="0" fontId="15" fillId="0" borderId="12" xfId="0" applyFont="1" applyBorder="1" applyAlignment="1">
      <alignment vertical="top" wrapText="1"/>
    </xf>
    <xf numFmtId="0" fontId="22" fillId="0" borderId="21" xfId="0" applyFont="1" applyBorder="1" applyAlignment="1">
      <alignment vertical="top" wrapText="1"/>
    </xf>
    <xf numFmtId="0" fontId="19" fillId="0" borderId="12" xfId="0" applyFont="1" applyBorder="1" applyAlignment="1">
      <alignment vertical="top" wrapText="1"/>
    </xf>
    <xf numFmtId="0" fontId="22" fillId="0" borderId="12" xfId="0" applyFont="1" applyBorder="1" applyAlignment="1">
      <alignment vertical="top" wrapText="1"/>
    </xf>
    <xf numFmtId="0" fontId="16" fillId="0" borderId="22" xfId="0" applyFont="1" applyBorder="1" applyAlignment="1">
      <alignment vertical="top" wrapText="1"/>
    </xf>
    <xf numFmtId="0" fontId="16" fillId="0" borderId="23" xfId="0" applyFont="1" applyBorder="1" applyAlignment="1">
      <alignment vertical="top" wrapText="1"/>
    </xf>
    <xf numFmtId="0" fontId="16" fillId="0" borderId="24" xfId="0" applyFont="1" applyBorder="1" applyAlignment="1">
      <alignment vertical="top" wrapText="1"/>
    </xf>
    <xf numFmtId="0" fontId="16" fillId="0" borderId="25" xfId="0" applyFont="1" applyBorder="1" applyAlignment="1">
      <alignment vertical="top" wrapText="1"/>
    </xf>
    <xf numFmtId="49" fontId="12" fillId="0" borderId="26" xfId="0" applyNumberFormat="1" applyFont="1" applyFill="1" applyBorder="1" applyAlignment="1">
      <alignment horizontal="center"/>
    </xf>
    <xf numFmtId="0" fontId="11" fillId="0" borderId="18" xfId="0" applyFont="1" applyFill="1" applyBorder="1" applyAlignment="1">
      <alignment/>
    </xf>
    <xf numFmtId="0" fontId="11" fillId="0" borderId="0" xfId="0" applyFont="1" applyFill="1" applyBorder="1" applyAlignment="1">
      <alignment/>
    </xf>
    <xf numFmtId="4" fontId="12" fillId="0" borderId="0" xfId="0" applyNumberFormat="1" applyFont="1" applyFill="1" applyBorder="1" applyAlignment="1">
      <alignment/>
    </xf>
    <xf numFmtId="0" fontId="12" fillId="0" borderId="0" xfId="0" applyFont="1" applyAlignment="1">
      <alignment vertical="top" wrapText="1"/>
    </xf>
    <xf numFmtId="0" fontId="11" fillId="0" borderId="0" xfId="0" applyFont="1" applyAlignment="1">
      <alignment vertical="top" wrapText="1"/>
    </xf>
    <xf numFmtId="0" fontId="12" fillId="0" borderId="0" xfId="0" applyFont="1" applyAlignment="1">
      <alignment horizontal="right" vertical="top"/>
    </xf>
    <xf numFmtId="0" fontId="12" fillId="0" borderId="0" xfId="0" applyFont="1" applyAlignment="1">
      <alignment horizontal="right" vertical="top" wrapText="1"/>
    </xf>
    <xf numFmtId="0" fontId="11" fillId="0" borderId="27" xfId="0" applyFont="1" applyFill="1" applyBorder="1" applyAlignment="1">
      <alignment vertical="top"/>
    </xf>
    <xf numFmtId="0" fontId="6" fillId="0" borderId="0" xfId="0" applyFont="1" applyAlignment="1">
      <alignment horizontal="left" vertical="center" wrapText="1"/>
    </xf>
    <xf numFmtId="0" fontId="12" fillId="0" borderId="0" xfId="0" applyFont="1" applyAlignment="1">
      <alignment horizontal="left" vertical="center" wrapText="1"/>
    </xf>
    <xf numFmtId="0" fontId="12" fillId="0" borderId="15" xfId="0" applyFont="1" applyFill="1" applyBorder="1" applyAlignment="1">
      <alignment vertical="top" wrapText="1"/>
    </xf>
    <xf numFmtId="0" fontId="12" fillId="0" borderId="10" xfId="0" applyFont="1" applyFill="1" applyBorder="1" applyAlignment="1">
      <alignment vertical="top" wrapText="1"/>
    </xf>
    <xf numFmtId="0" fontId="12" fillId="0" borderId="28" xfId="0" applyFont="1" applyFill="1" applyBorder="1" applyAlignment="1">
      <alignment vertical="top" wrapText="1"/>
    </xf>
    <xf numFmtId="0" fontId="12" fillId="0" borderId="29" xfId="0" applyFont="1" applyFill="1" applyBorder="1" applyAlignment="1">
      <alignment vertical="top" wrapText="1"/>
    </xf>
    <xf numFmtId="0" fontId="15" fillId="33" borderId="30" xfId="0" applyFont="1" applyFill="1" applyBorder="1" applyAlignment="1">
      <alignment horizontal="center" vertical="top" wrapText="1"/>
    </xf>
    <xf numFmtId="0" fontId="16" fillId="33" borderId="19" xfId="0" applyFont="1" applyFill="1" applyBorder="1" applyAlignment="1">
      <alignment horizontal="center" vertical="top" wrapText="1"/>
    </xf>
    <xf numFmtId="0" fontId="15" fillId="33" borderId="31" xfId="0" applyFont="1" applyFill="1" applyBorder="1" applyAlignment="1">
      <alignment horizontal="center" vertical="top" wrapText="1"/>
    </xf>
    <xf numFmtId="0" fontId="6" fillId="33" borderId="19" xfId="0" applyFont="1" applyFill="1" applyBorder="1" applyAlignment="1">
      <alignment vertical="top" wrapText="1"/>
    </xf>
    <xf numFmtId="0" fontId="18" fillId="33" borderId="13" xfId="0" applyFont="1" applyFill="1" applyBorder="1" applyAlignment="1">
      <alignment horizontal="center" vertical="top" wrapText="1"/>
    </xf>
    <xf numFmtId="49" fontId="18" fillId="33" borderId="19" xfId="0" applyNumberFormat="1" applyFont="1" applyFill="1" applyBorder="1" applyAlignment="1">
      <alignment horizontal="center" vertical="top" wrapText="1"/>
    </xf>
    <xf numFmtId="0" fontId="27" fillId="0" borderId="0" xfId="0" applyFont="1" applyAlignment="1">
      <alignment/>
    </xf>
    <xf numFmtId="0" fontId="15" fillId="0" borderId="13" xfId="0" applyFont="1" applyBorder="1" applyAlignment="1">
      <alignment horizontal="center" vertical="top" wrapText="1"/>
    </xf>
    <xf numFmtId="0" fontId="11" fillId="0" borderId="0" xfId="0" applyFont="1" applyAlignment="1">
      <alignment horizontal="justify"/>
    </xf>
    <xf numFmtId="0" fontId="11" fillId="0" borderId="0" xfId="0" applyFont="1" applyAlignment="1">
      <alignment horizontal="left" vertical="center" wrapText="1"/>
    </xf>
    <xf numFmtId="49" fontId="16" fillId="0" borderId="19" xfId="0" applyNumberFormat="1" applyFont="1" applyBorder="1" applyAlignment="1">
      <alignment horizontal="center" vertical="top" wrapText="1"/>
    </xf>
    <xf numFmtId="0" fontId="12" fillId="0" borderId="13" xfId="0" applyFont="1" applyBorder="1" applyAlignment="1">
      <alignment vertical="top" wrapText="1"/>
    </xf>
    <xf numFmtId="0" fontId="6" fillId="0" borderId="0" xfId="0" applyFont="1" applyBorder="1" applyAlignment="1">
      <alignment/>
    </xf>
    <xf numFmtId="0" fontId="11" fillId="0" borderId="0" xfId="0" applyFont="1" applyBorder="1" applyAlignment="1">
      <alignment horizontal="left" indent="2"/>
    </xf>
    <xf numFmtId="0" fontId="0" fillId="0" borderId="0" xfId="0" applyFont="1" applyAlignment="1">
      <alignment/>
    </xf>
    <xf numFmtId="0" fontId="12" fillId="0" borderId="12" xfId="0" applyFont="1" applyBorder="1" applyAlignment="1">
      <alignment wrapText="1"/>
    </xf>
    <xf numFmtId="0" fontId="12" fillId="0" borderId="13" xfId="0" applyFont="1" applyBorder="1" applyAlignment="1">
      <alignment wrapText="1"/>
    </xf>
    <xf numFmtId="0" fontId="12" fillId="0" borderId="0" xfId="0" applyFont="1" applyBorder="1" applyAlignment="1">
      <alignment horizontal="left" vertical="top" wrapText="1"/>
    </xf>
    <xf numFmtId="0" fontId="7" fillId="0" borderId="0" xfId="0" applyFont="1" applyAlignment="1">
      <alignment vertical="top" wrapText="1"/>
    </xf>
    <xf numFmtId="0" fontId="6" fillId="0" borderId="32" xfId="0" applyFont="1" applyBorder="1" applyAlignment="1">
      <alignment/>
    </xf>
    <xf numFmtId="0" fontId="6" fillId="0" borderId="33" xfId="0" applyFont="1" applyBorder="1" applyAlignment="1">
      <alignment vertical="top" wrapText="1"/>
    </xf>
    <xf numFmtId="0" fontId="6" fillId="0" borderId="18" xfId="0" applyFont="1" applyBorder="1" applyAlignment="1">
      <alignment/>
    </xf>
    <xf numFmtId="0" fontId="6" fillId="0" borderId="16" xfId="0" applyFont="1" applyBorder="1" applyAlignment="1">
      <alignment/>
    </xf>
    <xf numFmtId="0" fontId="6" fillId="0" borderId="24" xfId="0" applyFont="1" applyBorder="1" applyAlignment="1">
      <alignment/>
    </xf>
    <xf numFmtId="0" fontId="19" fillId="0" borderId="16" xfId="0" applyFont="1" applyBorder="1" applyAlignment="1">
      <alignment/>
    </xf>
    <xf numFmtId="0" fontId="19" fillId="33" borderId="12" xfId="0" applyFont="1" applyFill="1" applyBorder="1" applyAlignment="1">
      <alignment vertical="top" wrapText="1"/>
    </xf>
    <xf numFmtId="14" fontId="6" fillId="0" borderId="33" xfId="0" applyNumberFormat="1" applyFont="1" applyBorder="1" applyAlignment="1">
      <alignment vertical="top" wrapText="1"/>
    </xf>
    <xf numFmtId="0" fontId="19" fillId="0" borderId="26" xfId="0" applyFont="1" applyBorder="1" applyAlignment="1">
      <alignment vertical="top" wrapText="1"/>
    </xf>
    <xf numFmtId="0" fontId="19" fillId="0" borderId="18" xfId="0" applyFont="1" applyBorder="1" applyAlignment="1">
      <alignment vertical="top" wrapText="1"/>
    </xf>
    <xf numFmtId="0" fontId="6" fillId="0" borderId="18" xfId="0" applyFont="1" applyBorder="1" applyAlignment="1">
      <alignment vertical="top" wrapText="1"/>
    </xf>
    <xf numFmtId="0" fontId="6" fillId="0" borderId="34" xfId="0" applyFont="1" applyBorder="1" applyAlignment="1">
      <alignment/>
    </xf>
    <xf numFmtId="0" fontId="19" fillId="0" borderId="34" xfId="0" applyFont="1" applyBorder="1" applyAlignment="1">
      <alignment/>
    </xf>
    <xf numFmtId="0" fontId="12" fillId="0" borderId="12" xfId="0" applyFont="1" applyBorder="1" applyAlignment="1">
      <alignment/>
    </xf>
    <xf numFmtId="0" fontId="34" fillId="0" borderId="15" xfId="0" applyFont="1" applyBorder="1" applyAlignment="1">
      <alignment vertical="top" wrapText="1"/>
    </xf>
    <xf numFmtId="0" fontId="34" fillId="0" borderId="29" xfId="0" applyFont="1" applyBorder="1" applyAlignment="1">
      <alignment vertical="top" wrapText="1"/>
    </xf>
    <xf numFmtId="0" fontId="34" fillId="0" borderId="10" xfId="0" applyFont="1" applyBorder="1" applyAlignment="1">
      <alignment vertical="top" wrapText="1"/>
    </xf>
    <xf numFmtId="0" fontId="34" fillId="0" borderId="28" xfId="0" applyFont="1" applyBorder="1" applyAlignment="1">
      <alignment vertical="top" wrapText="1"/>
    </xf>
    <xf numFmtId="4" fontId="35" fillId="0" borderId="19" xfId="0" applyNumberFormat="1" applyFont="1" applyBorder="1" applyAlignment="1">
      <alignment horizontal="right" vertical="top" wrapText="1"/>
    </xf>
    <xf numFmtId="0" fontId="34" fillId="0" borderId="35" xfId="0" applyFont="1" applyBorder="1" applyAlignment="1">
      <alignment vertical="top" wrapText="1"/>
    </xf>
    <xf numFmtId="4" fontId="34" fillId="0" borderId="36" xfId="0" applyNumberFormat="1" applyFont="1" applyBorder="1" applyAlignment="1">
      <alignment horizontal="right" vertical="top" wrapText="1"/>
    </xf>
    <xf numFmtId="0" fontId="34" fillId="0" borderId="31" xfId="0" applyFont="1" applyBorder="1" applyAlignment="1">
      <alignment vertical="top" wrapText="1"/>
    </xf>
    <xf numFmtId="14" fontId="34" fillId="0" borderId="31" xfId="0" applyNumberFormat="1" applyFont="1" applyBorder="1" applyAlignment="1">
      <alignment vertical="top" wrapText="1"/>
    </xf>
    <xf numFmtId="4" fontId="34" fillId="0" borderId="36" xfId="0" applyNumberFormat="1" applyFont="1" applyBorder="1" applyAlignment="1">
      <alignment vertical="top" wrapText="1"/>
    </xf>
    <xf numFmtId="14" fontId="34" fillId="0" borderId="13" xfId="0" applyNumberFormat="1" applyFont="1" applyBorder="1" applyAlignment="1">
      <alignment vertical="top" wrapText="1"/>
    </xf>
    <xf numFmtId="0" fontId="34" fillId="0" borderId="13" xfId="0" applyFont="1" applyBorder="1" applyAlignment="1">
      <alignment vertical="top" wrapText="1"/>
    </xf>
    <xf numFmtId="4" fontId="34" fillId="0" borderId="13" xfId="0" applyNumberFormat="1" applyFont="1" applyBorder="1" applyAlignment="1">
      <alignment horizontal="right" vertical="top" wrapText="1"/>
    </xf>
    <xf numFmtId="0" fontId="34" fillId="0" borderId="19" xfId="0" applyFont="1" applyBorder="1" applyAlignment="1">
      <alignment vertical="top" wrapText="1"/>
    </xf>
    <xf numFmtId="14" fontId="34" fillId="0" borderId="19" xfId="0" applyNumberFormat="1" applyFont="1" applyBorder="1" applyAlignment="1">
      <alignment vertical="top" wrapText="1"/>
    </xf>
    <xf numFmtId="4" fontId="34" fillId="0" borderId="13" xfId="0" applyNumberFormat="1" applyFont="1" applyBorder="1" applyAlignment="1">
      <alignment vertical="top" wrapText="1"/>
    </xf>
    <xf numFmtId="4" fontId="34" fillId="0" borderId="37" xfId="0" applyNumberFormat="1" applyFont="1" applyBorder="1" applyAlignment="1">
      <alignment horizontal="right" vertical="top" wrapText="1"/>
    </xf>
    <xf numFmtId="4" fontId="34" fillId="0" borderId="38" xfId="0" applyNumberFormat="1" applyFont="1" applyBorder="1" applyAlignment="1">
      <alignment horizontal="right" vertical="top" wrapText="1"/>
    </xf>
    <xf numFmtId="4" fontId="34" fillId="0" borderId="19" xfId="0" applyNumberFormat="1" applyFont="1" applyBorder="1" applyAlignment="1">
      <alignment vertical="top" wrapText="1"/>
    </xf>
    <xf numFmtId="14" fontId="34" fillId="0" borderId="35" xfId="0" applyNumberFormat="1" applyFont="1" applyBorder="1" applyAlignment="1">
      <alignment vertical="top" wrapText="1"/>
    </xf>
    <xf numFmtId="4" fontId="34" fillId="0" borderId="39" xfId="0" applyNumberFormat="1" applyFont="1" applyBorder="1" applyAlignment="1">
      <alignment horizontal="right" vertical="top" wrapText="1"/>
    </xf>
    <xf numFmtId="4" fontId="34" fillId="0" borderId="35" xfId="0" applyNumberFormat="1" applyFont="1" applyBorder="1" applyAlignment="1">
      <alignment vertical="top" wrapText="1"/>
    </xf>
    <xf numFmtId="4" fontId="34" fillId="0" borderId="31" xfId="0" applyNumberFormat="1" applyFont="1" applyBorder="1" applyAlignment="1">
      <alignment vertical="top" wrapText="1"/>
    </xf>
    <xf numFmtId="4" fontId="34" fillId="0" borderId="19" xfId="0" applyNumberFormat="1" applyFont="1" applyBorder="1" applyAlignment="1">
      <alignment horizontal="right" vertical="top" wrapText="1"/>
    </xf>
    <xf numFmtId="4" fontId="34" fillId="0" borderId="12" xfId="0" applyNumberFormat="1" applyFont="1" applyBorder="1" applyAlignment="1">
      <alignment vertical="top" wrapText="1"/>
    </xf>
    <xf numFmtId="0" fontId="37" fillId="0" borderId="26" xfId="0" applyFont="1" applyFill="1" applyBorder="1" applyAlignment="1">
      <alignment vertical="top" wrapText="1"/>
    </xf>
    <xf numFmtId="4" fontId="34" fillId="0" borderId="19" xfId="0" applyNumberFormat="1" applyFont="1" applyFill="1" applyBorder="1" applyAlignment="1">
      <alignment horizontal="right" vertical="top" wrapText="1"/>
    </xf>
    <xf numFmtId="4" fontId="34" fillId="0" borderId="12" xfId="0" applyNumberFormat="1" applyFont="1" applyFill="1" applyBorder="1" applyAlignment="1">
      <alignment horizontal="right" vertical="top" wrapText="1"/>
    </xf>
    <xf numFmtId="0" fontId="35" fillId="0" borderId="20" xfId="0" applyFont="1" applyBorder="1" applyAlignment="1">
      <alignment vertical="top" wrapText="1"/>
    </xf>
    <xf numFmtId="4" fontId="35" fillId="0" borderId="20" xfId="0" applyNumberFormat="1" applyFont="1" applyBorder="1" applyAlignment="1">
      <alignment vertical="top" wrapText="1"/>
    </xf>
    <xf numFmtId="4" fontId="35" fillId="0" borderId="21" xfId="0" applyNumberFormat="1" applyFont="1" applyBorder="1" applyAlignment="1">
      <alignment vertical="top" wrapText="1"/>
    </xf>
    <xf numFmtId="0" fontId="37" fillId="0" borderId="15" xfId="0" applyFont="1" applyBorder="1" applyAlignment="1">
      <alignment vertical="top" wrapText="1"/>
    </xf>
    <xf numFmtId="14" fontId="37" fillId="0" borderId="15" xfId="0" applyNumberFormat="1" applyFont="1" applyBorder="1" applyAlignment="1">
      <alignment vertical="top" wrapText="1"/>
    </xf>
    <xf numFmtId="0" fontId="37" fillId="0" borderId="22" xfId="0" applyFont="1" applyBorder="1" applyAlignment="1">
      <alignment/>
    </xf>
    <xf numFmtId="0" fontId="37" fillId="0" borderId="10" xfId="0" applyFont="1" applyBorder="1" applyAlignment="1">
      <alignment vertical="top" wrapText="1"/>
    </xf>
    <xf numFmtId="14" fontId="37" fillId="0" borderId="10" xfId="0" applyNumberFormat="1" applyFont="1" applyBorder="1" applyAlignment="1">
      <alignment vertical="top" wrapText="1"/>
    </xf>
    <xf numFmtId="0" fontId="37" fillId="0" borderId="24" xfId="0" applyFont="1" applyBorder="1" applyAlignment="1">
      <alignment/>
    </xf>
    <xf numFmtId="0" fontId="38" fillId="0" borderId="10" xfId="0" applyFont="1" applyBorder="1" applyAlignment="1">
      <alignment vertical="top" wrapText="1"/>
    </xf>
    <xf numFmtId="14" fontId="38" fillId="0" borderId="10" xfId="0" applyNumberFormat="1" applyFont="1" applyBorder="1" applyAlignment="1">
      <alignment vertical="top" wrapText="1"/>
    </xf>
    <xf numFmtId="0" fontId="38" fillId="0" borderId="33" xfId="0" applyFont="1" applyBorder="1" applyAlignment="1">
      <alignment vertical="top" wrapText="1"/>
    </xf>
    <xf numFmtId="14" fontId="38" fillId="0" borderId="33" xfId="0" applyNumberFormat="1" applyFont="1" applyBorder="1" applyAlignment="1">
      <alignment vertical="top" wrapText="1"/>
    </xf>
    <xf numFmtId="0" fontId="37" fillId="0" borderId="40" xfId="0" applyFont="1" applyBorder="1" applyAlignment="1">
      <alignment/>
    </xf>
    <xf numFmtId="0" fontId="38" fillId="0" borderId="18" xfId="0" applyFont="1" applyBorder="1" applyAlignment="1">
      <alignment horizontal="right" vertical="top" wrapText="1"/>
    </xf>
    <xf numFmtId="0" fontId="37" fillId="0" borderId="18" xfId="0" applyFont="1" applyBorder="1" applyAlignment="1">
      <alignment vertical="top" wrapText="1"/>
    </xf>
    <xf numFmtId="0" fontId="38" fillId="0" borderId="41" xfId="0" applyFont="1" applyBorder="1" applyAlignment="1">
      <alignment/>
    </xf>
    <xf numFmtId="0" fontId="37" fillId="0" borderId="14" xfId="0" applyFont="1" applyBorder="1" applyAlignment="1">
      <alignment vertical="top" wrapText="1"/>
    </xf>
    <xf numFmtId="0" fontId="37" fillId="0" borderId="16" xfId="0" applyFont="1" applyBorder="1" applyAlignment="1">
      <alignment vertical="top" wrapText="1"/>
    </xf>
    <xf numFmtId="0" fontId="37" fillId="0" borderId="29" xfId="0" applyFont="1" applyBorder="1" applyAlignment="1">
      <alignment vertical="top" wrapText="1"/>
    </xf>
    <xf numFmtId="0" fontId="37" fillId="0" borderId="16" xfId="0" applyFont="1" applyBorder="1" applyAlignment="1">
      <alignment/>
    </xf>
    <xf numFmtId="10" fontId="37" fillId="0" borderId="29" xfId="0" applyNumberFormat="1" applyFont="1" applyBorder="1" applyAlignment="1">
      <alignment/>
    </xf>
    <xf numFmtId="0" fontId="37" fillId="0" borderId="29" xfId="0" applyFont="1" applyBorder="1" applyAlignment="1">
      <alignment/>
    </xf>
    <xf numFmtId="2" fontId="37" fillId="0" borderId="29" xfId="0" applyNumberFormat="1" applyFont="1" applyBorder="1" applyAlignment="1">
      <alignment/>
    </xf>
    <xf numFmtId="2" fontId="37" fillId="0" borderId="42" xfId="0" applyNumberFormat="1" applyFont="1" applyBorder="1" applyAlignment="1">
      <alignment/>
    </xf>
    <xf numFmtId="0" fontId="15" fillId="33" borderId="13" xfId="0" applyFont="1" applyFill="1" applyBorder="1" applyAlignment="1">
      <alignment vertical="top" wrapText="1"/>
    </xf>
    <xf numFmtId="0" fontId="15" fillId="33" borderId="19" xfId="0" applyFont="1" applyFill="1" applyBorder="1" applyAlignment="1">
      <alignment vertical="top" wrapText="1"/>
    </xf>
    <xf numFmtId="0" fontId="19" fillId="33" borderId="0" xfId="0" applyFont="1" applyFill="1" applyAlignment="1">
      <alignment vertical="top" wrapText="1"/>
    </xf>
    <xf numFmtId="0" fontId="19" fillId="33" borderId="43" xfId="0" applyFont="1" applyFill="1" applyBorder="1" applyAlignment="1">
      <alignment horizontal="center" vertical="top" wrapText="1"/>
    </xf>
    <xf numFmtId="0" fontId="19" fillId="33" borderId="26" xfId="0" applyFont="1" applyFill="1" applyBorder="1" applyAlignment="1">
      <alignment horizontal="center" vertical="top" wrapText="1"/>
    </xf>
    <xf numFmtId="0" fontId="19" fillId="33" borderId="18" xfId="0" applyFont="1" applyFill="1" applyBorder="1" applyAlignment="1">
      <alignment horizontal="center" vertical="top" wrapText="1"/>
    </xf>
    <xf numFmtId="0" fontId="19" fillId="33" borderId="32" xfId="0" applyFont="1" applyFill="1" applyBorder="1" applyAlignment="1">
      <alignment horizontal="center" vertical="top" wrapText="1"/>
    </xf>
    <xf numFmtId="0" fontId="19" fillId="33" borderId="41" xfId="0" applyFont="1" applyFill="1" applyBorder="1" applyAlignment="1">
      <alignment vertical="top" wrapText="1"/>
    </xf>
    <xf numFmtId="0" fontId="11" fillId="33" borderId="12" xfId="0" applyFont="1" applyFill="1" applyBorder="1" applyAlignment="1">
      <alignment vertical="top" wrapText="1"/>
    </xf>
    <xf numFmtId="0" fontId="20" fillId="0" borderId="0" xfId="0" applyFont="1" applyFill="1" applyAlignment="1">
      <alignment/>
    </xf>
    <xf numFmtId="49" fontId="11" fillId="0" borderId="20" xfId="0" applyNumberFormat="1" applyFont="1" applyBorder="1" applyAlignment="1">
      <alignment horizontal="center" vertical="top" wrapText="1"/>
    </xf>
    <xf numFmtId="0" fontId="40" fillId="0" borderId="0" xfId="0" applyFont="1" applyAlignment="1">
      <alignment/>
    </xf>
    <xf numFmtId="0" fontId="40" fillId="0" borderId="0" xfId="0" applyFont="1" applyFill="1" applyAlignment="1">
      <alignment/>
    </xf>
    <xf numFmtId="0" fontId="11" fillId="33" borderId="26" xfId="0" applyFont="1" applyFill="1" applyBorder="1" applyAlignment="1">
      <alignment horizontal="center" vertical="top" wrapText="1"/>
    </xf>
    <xf numFmtId="0" fontId="11" fillId="33" borderId="32" xfId="0" applyFont="1" applyFill="1" applyBorder="1" applyAlignment="1">
      <alignment horizontal="center" vertical="top" wrapText="1"/>
    </xf>
    <xf numFmtId="49" fontId="40" fillId="0" borderId="10" xfId="0" applyNumberFormat="1" applyFont="1" applyBorder="1" applyAlignment="1">
      <alignment horizontal="center" vertical="center" wrapText="1"/>
    </xf>
    <xf numFmtId="0" fontId="40" fillId="33" borderId="10" xfId="0" applyFont="1" applyFill="1" applyBorder="1" applyAlignment="1">
      <alignment vertical="top" wrapText="1"/>
    </xf>
    <xf numFmtId="0" fontId="11" fillId="0" borderId="27" xfId="0" applyFont="1" applyFill="1" applyBorder="1" applyAlignment="1">
      <alignment horizontal="center" vertical="top"/>
    </xf>
    <xf numFmtId="0" fontId="41" fillId="0" borderId="26" xfId="0" applyFont="1" applyFill="1" applyBorder="1" applyAlignment="1">
      <alignment/>
    </xf>
    <xf numFmtId="0" fontId="41" fillId="0" borderId="18" xfId="0" applyFont="1" applyFill="1" applyBorder="1" applyAlignment="1">
      <alignment/>
    </xf>
    <xf numFmtId="0" fontId="11" fillId="0" borderId="0" xfId="0" applyFont="1" applyFill="1" applyAlignment="1">
      <alignment/>
    </xf>
    <xf numFmtId="0" fontId="0" fillId="0" borderId="22" xfId="0" applyFill="1" applyBorder="1" applyAlignment="1">
      <alignment/>
    </xf>
    <xf numFmtId="0" fontId="0" fillId="0" borderId="24" xfId="0" applyFill="1" applyBorder="1" applyAlignment="1">
      <alignment/>
    </xf>
    <xf numFmtId="0" fontId="44" fillId="0" borderId="0" xfId="0" applyFont="1" applyAlignment="1">
      <alignment/>
    </xf>
    <xf numFmtId="17" fontId="6" fillId="0" borderId="0" xfId="0" applyNumberFormat="1" applyFont="1" applyBorder="1" applyAlignment="1">
      <alignment vertical="center" wrapText="1"/>
    </xf>
    <xf numFmtId="0" fontId="37" fillId="0" borderId="0" xfId="0" applyFont="1" applyBorder="1" applyAlignment="1">
      <alignment vertical="center" wrapText="1"/>
    </xf>
    <xf numFmtId="0" fontId="37" fillId="0" borderId="0" xfId="0" applyFont="1" applyBorder="1" applyAlignment="1">
      <alignment/>
    </xf>
    <xf numFmtId="0" fontId="34" fillId="0" borderId="0" xfId="0" applyFont="1" applyBorder="1" applyAlignment="1">
      <alignment/>
    </xf>
    <xf numFmtId="0" fontId="37" fillId="0" borderId="44" xfId="0" applyFont="1" applyBorder="1" applyAlignment="1">
      <alignment vertical="top" wrapText="1"/>
    </xf>
    <xf numFmtId="0" fontId="6" fillId="0" borderId="26" xfId="0" applyFont="1" applyBorder="1" applyAlignment="1">
      <alignment/>
    </xf>
    <xf numFmtId="10" fontId="37" fillId="0" borderId="18" xfId="0" applyNumberFormat="1" applyFont="1" applyBorder="1" applyAlignment="1">
      <alignment/>
    </xf>
    <xf numFmtId="0" fontId="37" fillId="0" borderId="18" xfId="0" applyFont="1" applyBorder="1" applyAlignment="1">
      <alignment/>
    </xf>
    <xf numFmtId="2" fontId="37" fillId="0" borderId="18" xfId="0" applyNumberFormat="1" applyFont="1" applyBorder="1" applyAlignment="1">
      <alignment/>
    </xf>
    <xf numFmtId="0" fontId="6" fillId="0" borderId="29" xfId="0" applyFont="1" applyBorder="1" applyAlignment="1">
      <alignment vertical="top" wrapText="1"/>
    </xf>
    <xf numFmtId="0" fontId="6" fillId="0" borderId="29" xfId="0" applyFont="1" applyBorder="1" applyAlignment="1">
      <alignment/>
    </xf>
    <xf numFmtId="10" fontId="37" fillId="0" borderId="15" xfId="0" applyNumberFormat="1" applyFont="1" applyBorder="1" applyAlignment="1">
      <alignment/>
    </xf>
    <xf numFmtId="10" fontId="38" fillId="0" borderId="45" xfId="0" applyNumberFormat="1" applyFont="1" applyBorder="1" applyAlignment="1">
      <alignment/>
    </xf>
    <xf numFmtId="2" fontId="37" fillId="0" borderId="32" xfId="0" applyNumberFormat="1" applyFont="1" applyBorder="1" applyAlignment="1">
      <alignment horizontal="right"/>
    </xf>
    <xf numFmtId="2" fontId="37" fillId="0" borderId="41" xfId="0" applyNumberFormat="1" applyFont="1" applyBorder="1" applyAlignment="1">
      <alignment horizontal="right"/>
    </xf>
    <xf numFmtId="0" fontId="46" fillId="0" borderId="0" xfId="0" applyFont="1" applyAlignment="1">
      <alignment vertical="center" wrapText="1"/>
    </xf>
    <xf numFmtId="0" fontId="45" fillId="0" borderId="0" xfId="0" applyFont="1" applyAlignment="1">
      <alignment/>
    </xf>
    <xf numFmtId="0" fontId="15" fillId="33" borderId="19" xfId="0" applyFont="1" applyFill="1" applyBorder="1" applyAlignment="1">
      <alignment horizontal="center" vertical="top" wrapText="1"/>
    </xf>
    <xf numFmtId="0" fontId="12" fillId="0" borderId="46" xfId="0" applyFont="1" applyBorder="1" applyAlignment="1">
      <alignment horizontal="justify" vertical="top" wrapText="1"/>
    </xf>
    <xf numFmtId="2" fontId="37" fillId="0" borderId="47" xfId="0" applyNumberFormat="1" applyFont="1" applyBorder="1" applyAlignment="1">
      <alignment horizontal="left" indent="2"/>
    </xf>
    <xf numFmtId="2" fontId="37" fillId="0" borderId="23" xfId="0" applyNumberFormat="1" applyFont="1" applyBorder="1" applyAlignment="1">
      <alignment/>
    </xf>
    <xf numFmtId="2" fontId="37" fillId="0" borderId="14" xfId="0" applyNumberFormat="1" applyFont="1" applyBorder="1" applyAlignment="1">
      <alignment horizontal="left" indent="2"/>
    </xf>
    <xf numFmtId="2" fontId="37" fillId="0" borderId="48" xfId="0" applyNumberFormat="1" applyFont="1" applyBorder="1" applyAlignment="1">
      <alignment/>
    </xf>
    <xf numFmtId="2" fontId="37" fillId="0" borderId="22" xfId="0" applyNumberFormat="1" applyFont="1" applyBorder="1" applyAlignment="1">
      <alignment/>
    </xf>
    <xf numFmtId="2" fontId="37" fillId="0" borderId="32" xfId="0" applyNumberFormat="1" applyFont="1" applyBorder="1" applyAlignment="1">
      <alignment/>
    </xf>
    <xf numFmtId="2" fontId="37" fillId="0" borderId="26" xfId="0" applyNumberFormat="1" applyFont="1" applyBorder="1" applyAlignment="1">
      <alignment horizontal="right"/>
    </xf>
    <xf numFmtId="0" fontId="6" fillId="0" borderId="49" xfId="0" applyFont="1" applyBorder="1" applyAlignment="1">
      <alignment/>
    </xf>
    <xf numFmtId="0" fontId="37" fillId="0" borderId="32" xfId="0" applyFont="1" applyBorder="1" applyAlignment="1">
      <alignment/>
    </xf>
    <xf numFmtId="0" fontId="37" fillId="0" borderId="26" xfId="0" applyFont="1" applyBorder="1" applyAlignment="1">
      <alignment/>
    </xf>
    <xf numFmtId="0" fontId="37" fillId="0" borderId="41" xfId="0" applyFont="1" applyBorder="1" applyAlignment="1">
      <alignment/>
    </xf>
    <xf numFmtId="0" fontId="6" fillId="0" borderId="47" xfId="0" applyFont="1" applyBorder="1" applyAlignment="1">
      <alignment/>
    </xf>
    <xf numFmtId="0" fontId="6" fillId="0" borderId="42" xfId="0" applyFont="1" applyBorder="1" applyAlignment="1">
      <alignment/>
    </xf>
    <xf numFmtId="0" fontId="38" fillId="0" borderId="18" xfId="0" applyFont="1" applyBorder="1" applyAlignment="1">
      <alignment/>
    </xf>
    <xf numFmtId="2" fontId="38" fillId="0" borderId="18" xfId="0" applyNumberFormat="1" applyFont="1" applyBorder="1" applyAlignment="1">
      <alignment/>
    </xf>
    <xf numFmtId="2" fontId="38" fillId="0" borderId="32" xfId="0" applyNumberFormat="1" applyFont="1" applyBorder="1" applyAlignment="1">
      <alignment/>
    </xf>
    <xf numFmtId="2" fontId="38" fillId="0" borderId="26" xfId="0" applyNumberFormat="1" applyFont="1" applyBorder="1" applyAlignment="1">
      <alignment/>
    </xf>
    <xf numFmtId="0" fontId="6" fillId="0" borderId="17" xfId="0" applyFont="1" applyBorder="1" applyAlignment="1">
      <alignment/>
    </xf>
    <xf numFmtId="0" fontId="6" fillId="0" borderId="33" xfId="0" applyFont="1" applyBorder="1" applyAlignment="1">
      <alignment/>
    </xf>
    <xf numFmtId="0" fontId="6" fillId="0" borderId="50" xfId="0" applyFont="1" applyBorder="1" applyAlignment="1">
      <alignment/>
    </xf>
    <xf numFmtId="0" fontId="6" fillId="0" borderId="40" xfId="0" applyFont="1" applyBorder="1" applyAlignment="1">
      <alignment/>
    </xf>
    <xf numFmtId="0" fontId="19" fillId="0" borderId="32" xfId="0" applyFont="1" applyBorder="1" applyAlignment="1">
      <alignment/>
    </xf>
    <xf numFmtId="2" fontId="38" fillId="0" borderId="12" xfId="0" applyNumberFormat="1" applyFont="1" applyBorder="1" applyAlignment="1">
      <alignment/>
    </xf>
    <xf numFmtId="2" fontId="37" fillId="0" borderId="26" xfId="0" applyNumberFormat="1" applyFont="1" applyBorder="1" applyAlignment="1">
      <alignment/>
    </xf>
    <xf numFmtId="0" fontId="6" fillId="0" borderId="14" xfId="0" applyFont="1" applyBorder="1" applyAlignment="1">
      <alignment/>
    </xf>
    <xf numFmtId="0" fontId="6" fillId="0" borderId="48" xfId="0" applyFont="1" applyBorder="1" applyAlignment="1">
      <alignment/>
    </xf>
    <xf numFmtId="0" fontId="6" fillId="0" borderId="22" xfId="0" applyFont="1" applyBorder="1" applyAlignment="1">
      <alignment/>
    </xf>
    <xf numFmtId="0" fontId="12" fillId="0" borderId="0" xfId="0" applyFont="1" applyBorder="1" applyAlignment="1">
      <alignment/>
    </xf>
    <xf numFmtId="0" fontId="0" fillId="0" borderId="0" xfId="0" applyFont="1" applyAlignment="1">
      <alignment horizontal="left"/>
    </xf>
    <xf numFmtId="0" fontId="15" fillId="0" borderId="0" xfId="0" applyFont="1" applyBorder="1" applyAlignment="1">
      <alignment horizontal="left" vertical="top" wrapText="1"/>
    </xf>
    <xf numFmtId="0" fontId="15" fillId="0" borderId="0" xfId="0" applyFont="1" applyBorder="1" applyAlignment="1">
      <alignment vertical="top" wrapText="1"/>
    </xf>
    <xf numFmtId="0" fontId="35" fillId="0" borderId="0" xfId="0" applyFont="1" applyBorder="1" applyAlignment="1">
      <alignment vertical="top" wrapText="1"/>
    </xf>
    <xf numFmtId="4" fontId="35" fillId="0" borderId="0" xfId="0" applyNumberFormat="1" applyFont="1" applyBorder="1" applyAlignment="1">
      <alignment vertical="top" wrapText="1"/>
    </xf>
    <xf numFmtId="0" fontId="35" fillId="0" borderId="21" xfId="0" applyFont="1" applyBorder="1" applyAlignment="1">
      <alignment vertical="top" wrapText="1"/>
    </xf>
    <xf numFmtId="0" fontId="41" fillId="0" borderId="0" xfId="0" applyFont="1" applyAlignment="1">
      <alignment horizontal="center"/>
    </xf>
    <xf numFmtId="0" fontId="41" fillId="0" borderId="0" xfId="0" applyFont="1" applyAlignment="1">
      <alignment horizontal="center" vertical="top" wrapText="1"/>
    </xf>
    <xf numFmtId="0" fontId="40" fillId="0" borderId="0" xfId="0" applyFont="1" applyAlignment="1">
      <alignment vertical="top" wrapText="1"/>
    </xf>
    <xf numFmtId="0" fontId="41" fillId="0" borderId="0" xfId="0" applyFont="1" applyAlignment="1">
      <alignment horizontal="left" vertical="top" wrapText="1"/>
    </xf>
    <xf numFmtId="0" fontId="41" fillId="34" borderId="0" xfId="0" applyFont="1" applyFill="1" applyAlignment="1">
      <alignment/>
    </xf>
    <xf numFmtId="0" fontId="40" fillId="34" borderId="0" xfId="0" applyFont="1" applyFill="1" applyAlignment="1">
      <alignment/>
    </xf>
    <xf numFmtId="0" fontId="41" fillId="33" borderId="10" xfId="0" applyFont="1" applyFill="1" applyBorder="1" applyAlignment="1">
      <alignment vertical="top" wrapText="1"/>
    </xf>
    <xf numFmtId="178" fontId="41" fillId="33" borderId="10" xfId="0" applyNumberFormat="1" applyFont="1" applyFill="1" applyBorder="1" applyAlignment="1">
      <alignment horizontal="center" vertical="top" wrapText="1"/>
    </xf>
    <xf numFmtId="0" fontId="41" fillId="34" borderId="10" xfId="0" applyFont="1" applyFill="1" applyBorder="1" applyAlignment="1">
      <alignment vertical="top" wrapText="1"/>
    </xf>
    <xf numFmtId="0" fontId="40" fillId="34" borderId="10" xfId="0" applyFont="1" applyFill="1" applyBorder="1" applyAlignment="1">
      <alignment vertical="top" wrapText="1"/>
    </xf>
    <xf numFmtId="9" fontId="42" fillId="34" borderId="10" xfId="0" applyNumberFormat="1" applyFont="1" applyFill="1" applyBorder="1" applyAlignment="1">
      <alignment vertical="top" wrapText="1"/>
    </xf>
    <xf numFmtId="0" fontId="40" fillId="34" borderId="10" xfId="0" applyFont="1" applyFill="1" applyBorder="1" applyAlignment="1">
      <alignment/>
    </xf>
    <xf numFmtId="1" fontId="42" fillId="34" borderId="10" xfId="0" applyNumberFormat="1" applyFont="1" applyFill="1" applyBorder="1" applyAlignment="1">
      <alignment vertical="top" wrapText="1"/>
    </xf>
    <xf numFmtId="1" fontId="40" fillId="34" borderId="10" xfId="0" applyNumberFormat="1" applyFont="1" applyFill="1" applyBorder="1" applyAlignment="1">
      <alignment vertical="top" wrapText="1"/>
    </xf>
    <xf numFmtId="1" fontId="40" fillId="34" borderId="10" xfId="0" applyNumberFormat="1" applyFont="1" applyFill="1" applyBorder="1" applyAlignment="1">
      <alignment/>
    </xf>
    <xf numFmtId="10" fontId="43" fillId="33" borderId="10" xfId="0" applyNumberFormat="1" applyFont="1" applyFill="1" applyBorder="1" applyAlignment="1">
      <alignment vertical="top" wrapText="1"/>
    </xf>
    <xf numFmtId="10" fontId="41" fillId="33" borderId="10" xfId="0" applyNumberFormat="1" applyFont="1" applyFill="1" applyBorder="1" applyAlignment="1">
      <alignment vertical="top" wrapText="1"/>
    </xf>
    <xf numFmtId="10" fontId="41" fillId="33" borderId="10" xfId="0" applyNumberFormat="1" applyFont="1" applyFill="1" applyBorder="1" applyAlignment="1">
      <alignment/>
    </xf>
    <xf numFmtId="0" fontId="41" fillId="0" borderId="0" xfId="0" applyFont="1" applyAlignment="1">
      <alignment vertical="top" wrapText="1"/>
    </xf>
    <xf numFmtId="0" fontId="40" fillId="0" borderId="0" xfId="0" applyFont="1" applyAlignment="1">
      <alignment horizontal="right" vertical="top" wrapText="1"/>
    </xf>
    <xf numFmtId="0" fontId="40" fillId="0" borderId="0" xfId="0" applyFont="1" applyAlignment="1">
      <alignment horizontal="right" vertical="top"/>
    </xf>
    <xf numFmtId="0" fontId="40" fillId="0" borderId="0" xfId="0" applyFont="1" applyAlignment="1">
      <alignment/>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19" fillId="0" borderId="0" xfId="0" applyNumberFormat="1" applyFont="1" applyAlignment="1">
      <alignment horizontal="left" vertical="center" wrapText="1"/>
    </xf>
    <xf numFmtId="0" fontId="19" fillId="33" borderId="41" xfId="0" applyFont="1" applyFill="1" applyBorder="1" applyAlignment="1">
      <alignment horizontal="center" vertical="top" wrapText="1"/>
    </xf>
    <xf numFmtId="0" fontId="16" fillId="0" borderId="0" xfId="0" applyFont="1" applyBorder="1" applyAlignment="1">
      <alignment horizontal="justify" vertical="top" wrapText="1"/>
    </xf>
    <xf numFmtId="2" fontId="34" fillId="0" borderId="0" xfId="0" applyNumberFormat="1" applyFont="1" applyBorder="1" applyAlignment="1">
      <alignment horizontal="right" vertical="top" wrapText="1"/>
    </xf>
    <xf numFmtId="0" fontId="98" fillId="0" borderId="0" xfId="0" applyFont="1" applyBorder="1" applyAlignment="1">
      <alignment horizontal="right" vertical="top" wrapText="1"/>
    </xf>
    <xf numFmtId="0" fontId="34" fillId="0" borderId="0" xfId="0" applyFont="1" applyBorder="1" applyAlignment="1">
      <alignment horizontal="right" vertical="top" wrapText="1"/>
    </xf>
    <xf numFmtId="0" fontId="6" fillId="0" borderId="0" xfId="0" applyFont="1" applyAlignment="1">
      <alignment/>
    </xf>
    <xf numFmtId="49" fontId="12" fillId="0" borderId="0" xfId="0" applyNumberFormat="1" applyFont="1" applyFill="1" applyBorder="1" applyAlignment="1">
      <alignment horizontal="left"/>
    </xf>
    <xf numFmtId="0" fontId="12" fillId="0" borderId="0" xfId="0" applyFont="1" applyAlignment="1">
      <alignment/>
    </xf>
    <xf numFmtId="0" fontId="40" fillId="0" borderId="36" xfId="0" applyFont="1" applyBorder="1" applyAlignment="1">
      <alignment/>
    </xf>
    <xf numFmtId="2" fontId="99" fillId="0" borderId="16" xfId="0" applyNumberFormat="1" applyFont="1" applyBorder="1" applyAlignment="1">
      <alignment/>
    </xf>
    <xf numFmtId="2" fontId="99" fillId="0" borderId="34" xfId="0" applyNumberFormat="1" applyFont="1" applyBorder="1" applyAlignment="1">
      <alignment/>
    </xf>
    <xf numFmtId="2" fontId="100" fillId="0" borderId="24" xfId="0" applyNumberFormat="1" applyFont="1" applyBorder="1" applyAlignment="1">
      <alignment/>
    </xf>
    <xf numFmtId="0" fontId="100" fillId="0" borderId="16" xfId="0" applyFont="1" applyBorder="1" applyAlignment="1">
      <alignment/>
    </xf>
    <xf numFmtId="0" fontId="100" fillId="0" borderId="34" xfId="0" applyFont="1" applyBorder="1" applyAlignment="1">
      <alignment/>
    </xf>
    <xf numFmtId="0" fontId="100" fillId="0" borderId="24" xfId="0" applyFont="1" applyBorder="1" applyAlignment="1">
      <alignment/>
    </xf>
    <xf numFmtId="0" fontId="99" fillId="0" borderId="16" xfId="0" applyFont="1" applyBorder="1" applyAlignment="1">
      <alignment/>
    </xf>
    <xf numFmtId="0" fontId="99" fillId="0" borderId="34" xfId="0" applyFont="1" applyBorder="1" applyAlignment="1">
      <alignment/>
    </xf>
    <xf numFmtId="0" fontId="99" fillId="0" borderId="24" xfId="0" applyFont="1" applyBorder="1" applyAlignment="1">
      <alignment/>
    </xf>
    <xf numFmtId="2" fontId="100" fillId="0" borderId="26" xfId="0" applyNumberFormat="1" applyFont="1" applyBorder="1" applyAlignment="1">
      <alignment/>
    </xf>
    <xf numFmtId="2" fontId="100" fillId="0" borderId="32" xfId="0" applyNumberFormat="1" applyFont="1" applyBorder="1" applyAlignment="1">
      <alignment/>
    </xf>
    <xf numFmtId="2" fontId="100" fillId="0" borderId="41" xfId="0" applyNumberFormat="1" applyFont="1" applyBorder="1" applyAlignment="1">
      <alignment/>
    </xf>
    <xf numFmtId="2" fontId="99" fillId="0" borderId="51" xfId="0" applyNumberFormat="1" applyFont="1" applyBorder="1" applyAlignment="1">
      <alignment/>
    </xf>
    <xf numFmtId="0" fontId="99" fillId="0" borderId="52" xfId="0" applyFont="1" applyBorder="1" applyAlignment="1">
      <alignment/>
    </xf>
    <xf numFmtId="0" fontId="99" fillId="0" borderId="53" xfId="0" applyFont="1" applyBorder="1" applyAlignment="1">
      <alignment/>
    </xf>
    <xf numFmtId="2" fontId="99" fillId="0" borderId="26" xfId="0" applyNumberFormat="1" applyFont="1" applyBorder="1" applyAlignment="1">
      <alignment/>
    </xf>
    <xf numFmtId="2" fontId="99" fillId="0" borderId="12" xfId="0" applyNumberFormat="1" applyFont="1" applyBorder="1" applyAlignment="1">
      <alignment/>
    </xf>
    <xf numFmtId="0" fontId="99" fillId="0" borderId="26" xfId="0" applyFont="1" applyBorder="1" applyAlignment="1">
      <alignment/>
    </xf>
    <xf numFmtId="0" fontId="99" fillId="0" borderId="12" xfId="0" applyFont="1" applyBorder="1" applyAlignment="1">
      <alignment/>
    </xf>
    <xf numFmtId="4" fontId="101" fillId="0" borderId="15" xfId="0" applyNumberFormat="1" applyFont="1" applyFill="1" applyBorder="1" applyAlignment="1">
      <alignment vertical="top" wrapText="1"/>
    </xf>
    <xf numFmtId="0" fontId="101" fillId="33" borderId="15" xfId="0" applyFont="1" applyFill="1" applyBorder="1" applyAlignment="1">
      <alignment vertical="top" wrapText="1"/>
    </xf>
    <xf numFmtId="4" fontId="101" fillId="33" borderId="48" xfId="0" applyNumberFormat="1" applyFont="1" applyFill="1" applyBorder="1" applyAlignment="1">
      <alignment vertical="top" wrapText="1"/>
    </xf>
    <xf numFmtId="4" fontId="101" fillId="0" borderId="54" xfId="0" applyNumberFormat="1" applyFont="1" applyFill="1" applyBorder="1" applyAlignment="1">
      <alignment/>
    </xf>
    <xf numFmtId="4" fontId="101" fillId="0" borderId="55" xfId="0" applyNumberFormat="1" applyFont="1" applyBorder="1" applyAlignment="1">
      <alignment/>
    </xf>
    <xf numFmtId="4" fontId="101" fillId="0" borderId="10" xfId="0" applyNumberFormat="1" applyFont="1" applyFill="1" applyBorder="1" applyAlignment="1">
      <alignment vertical="top" wrapText="1"/>
    </xf>
    <xf numFmtId="0" fontId="101" fillId="0" borderId="10" xfId="0" applyFont="1" applyFill="1" applyBorder="1" applyAlignment="1">
      <alignment vertical="top" wrapText="1"/>
    </xf>
    <xf numFmtId="0" fontId="101" fillId="33" borderId="10" xfId="0" applyFont="1" applyFill="1" applyBorder="1" applyAlignment="1">
      <alignment vertical="top" wrapText="1"/>
    </xf>
    <xf numFmtId="4" fontId="101" fillId="33" borderId="34" xfId="0" applyNumberFormat="1" applyFont="1" applyFill="1" applyBorder="1" applyAlignment="1">
      <alignment vertical="top" wrapText="1"/>
    </xf>
    <xf numFmtId="4" fontId="101" fillId="0" borderId="16" xfId="0" applyNumberFormat="1" applyFont="1" applyFill="1" applyBorder="1" applyAlignment="1">
      <alignment/>
    </xf>
    <xf numFmtId="4" fontId="101" fillId="0" borderId="34" xfId="0" applyNumberFormat="1" applyFont="1" applyFill="1" applyBorder="1" applyAlignment="1">
      <alignment/>
    </xf>
    <xf numFmtId="0" fontId="101" fillId="0" borderId="51" xfId="0" applyFont="1" applyBorder="1" applyAlignment="1">
      <alignment/>
    </xf>
    <xf numFmtId="4" fontId="101" fillId="0" borderId="28" xfId="0" applyNumberFormat="1" applyFont="1" applyFill="1" applyBorder="1" applyAlignment="1">
      <alignment vertical="top" wrapText="1"/>
    </xf>
    <xf numFmtId="0" fontId="101" fillId="0" borderId="28" xfId="0" applyFont="1" applyFill="1" applyBorder="1" applyAlignment="1">
      <alignment vertical="top" wrapText="1"/>
    </xf>
    <xf numFmtId="0" fontId="101" fillId="33" borderId="28" xfId="0" applyFont="1" applyFill="1" applyBorder="1" applyAlignment="1">
      <alignment vertical="top" wrapText="1"/>
    </xf>
    <xf numFmtId="4" fontId="101" fillId="33" borderId="56" xfId="0" applyNumberFormat="1" applyFont="1" applyFill="1" applyBorder="1" applyAlignment="1">
      <alignment vertical="top" wrapText="1"/>
    </xf>
    <xf numFmtId="4" fontId="101" fillId="0" borderId="47" xfId="0" applyNumberFormat="1" applyFont="1" applyFill="1" applyBorder="1" applyAlignment="1">
      <alignment/>
    </xf>
    <xf numFmtId="4" fontId="101" fillId="0" borderId="56" xfId="0" applyNumberFormat="1" applyFont="1" applyFill="1" applyBorder="1" applyAlignment="1">
      <alignment/>
    </xf>
    <xf numFmtId="0" fontId="101" fillId="0" borderId="53" xfId="0" applyFont="1" applyBorder="1" applyAlignment="1">
      <alignment/>
    </xf>
    <xf numFmtId="0" fontId="101" fillId="0" borderId="15" xfId="0" applyFont="1" applyFill="1" applyBorder="1" applyAlignment="1">
      <alignment vertical="top" wrapText="1"/>
    </xf>
    <xf numFmtId="4" fontId="101" fillId="0" borderId="57" xfId="0" applyNumberFormat="1" applyFont="1" applyFill="1" applyBorder="1" applyAlignment="1">
      <alignment/>
    </xf>
    <xf numFmtId="0" fontId="101" fillId="0" borderId="55" xfId="0" applyFont="1" applyBorder="1" applyAlignment="1">
      <alignment/>
    </xf>
    <xf numFmtId="4" fontId="101" fillId="0" borderId="24" xfId="0" applyNumberFormat="1" applyFont="1" applyFill="1" applyBorder="1" applyAlignment="1">
      <alignment/>
    </xf>
    <xf numFmtId="4" fontId="101" fillId="0" borderId="42" xfId="0" applyNumberFormat="1" applyFont="1" applyFill="1" applyBorder="1" applyAlignment="1">
      <alignment/>
    </xf>
    <xf numFmtId="4" fontId="101" fillId="0" borderId="58" xfId="0" applyNumberFormat="1" applyFont="1" applyFill="1" applyBorder="1" applyAlignment="1">
      <alignment/>
    </xf>
    <xf numFmtId="4" fontId="101" fillId="0" borderId="59" xfId="0" applyNumberFormat="1" applyFont="1" applyFill="1" applyBorder="1" applyAlignment="1">
      <alignment/>
    </xf>
    <xf numFmtId="49" fontId="102" fillId="0" borderId="20" xfId="0" applyNumberFormat="1" applyFont="1" applyBorder="1" applyAlignment="1">
      <alignment vertical="top" wrapText="1"/>
    </xf>
    <xf numFmtId="49" fontId="102" fillId="0" borderId="49" xfId="0" applyNumberFormat="1" applyFont="1" applyFill="1" applyBorder="1" applyAlignment="1">
      <alignment vertical="top" wrapText="1"/>
    </xf>
    <xf numFmtId="49" fontId="102" fillId="0" borderId="41" xfId="0" applyNumberFormat="1" applyFont="1" applyFill="1" applyBorder="1" applyAlignment="1">
      <alignment vertical="top" wrapText="1"/>
    </xf>
    <xf numFmtId="0" fontId="101" fillId="0" borderId="12" xfId="0" applyFont="1" applyBorder="1" applyAlignment="1">
      <alignment/>
    </xf>
    <xf numFmtId="4" fontId="101" fillId="33" borderId="15" xfId="0" applyNumberFormat="1" applyFont="1" applyFill="1" applyBorder="1" applyAlignment="1">
      <alignment vertical="top" wrapText="1"/>
    </xf>
    <xf numFmtId="187" fontId="101" fillId="0" borderId="48" xfId="42" applyNumberFormat="1" applyFont="1" applyFill="1" applyBorder="1" applyAlignment="1">
      <alignment horizontal="right" vertical="top" wrapText="1"/>
    </xf>
    <xf numFmtId="4" fontId="101" fillId="0" borderId="14" xfId="0" applyNumberFormat="1" applyFont="1" applyFill="1" applyBorder="1" applyAlignment="1">
      <alignment/>
    </xf>
    <xf numFmtId="4" fontId="101" fillId="33" borderId="10" xfId="0" applyNumberFormat="1" applyFont="1" applyFill="1" applyBorder="1" applyAlignment="1">
      <alignment vertical="top" wrapText="1"/>
    </xf>
    <xf numFmtId="4" fontId="101" fillId="0" borderId="34" xfId="0" applyNumberFormat="1" applyFont="1" applyFill="1" applyBorder="1" applyAlignment="1">
      <alignment vertical="top" wrapText="1"/>
    </xf>
    <xf numFmtId="4" fontId="101" fillId="33" borderId="28" xfId="0" applyNumberFormat="1" applyFont="1" applyFill="1" applyBorder="1" applyAlignment="1">
      <alignment vertical="top" wrapText="1"/>
    </xf>
    <xf numFmtId="4" fontId="101" fillId="0" borderId="56" xfId="0" applyNumberFormat="1" applyFont="1" applyFill="1" applyBorder="1" applyAlignment="1">
      <alignment vertical="top" wrapText="1"/>
    </xf>
    <xf numFmtId="4" fontId="101" fillId="0" borderId="60" xfId="0" applyNumberFormat="1" applyFont="1" applyFill="1" applyBorder="1" applyAlignment="1">
      <alignment/>
    </xf>
    <xf numFmtId="4" fontId="101" fillId="0" borderId="48" xfId="0" applyNumberFormat="1" applyFont="1" applyFill="1" applyBorder="1" applyAlignment="1">
      <alignment vertical="top" wrapText="1"/>
    </xf>
    <xf numFmtId="4" fontId="101" fillId="0" borderId="48" xfId="0" applyNumberFormat="1" applyFont="1" applyFill="1" applyBorder="1" applyAlignment="1">
      <alignment/>
    </xf>
    <xf numFmtId="4" fontId="101" fillId="0" borderId="52" xfId="0" applyNumberFormat="1" applyFont="1" applyFill="1" applyBorder="1" applyAlignment="1">
      <alignment/>
    </xf>
    <xf numFmtId="4" fontId="101" fillId="0" borderId="29" xfId="0" applyNumberFormat="1" applyFont="1" applyFill="1" applyBorder="1" applyAlignment="1">
      <alignment vertical="top" wrapText="1"/>
    </xf>
    <xf numFmtId="0" fontId="101" fillId="0" borderId="29" xfId="0" applyFont="1" applyFill="1" applyBorder="1" applyAlignment="1">
      <alignment vertical="top" wrapText="1"/>
    </xf>
    <xf numFmtId="4" fontId="101" fillId="33" borderId="29" xfId="0" applyNumberFormat="1" applyFont="1" applyFill="1" applyBorder="1" applyAlignment="1">
      <alignment vertical="top" wrapText="1"/>
    </xf>
    <xf numFmtId="4" fontId="101" fillId="0" borderId="42" xfId="0" applyNumberFormat="1" applyFont="1" applyFill="1" applyBorder="1" applyAlignment="1">
      <alignment vertical="top" wrapText="1"/>
    </xf>
    <xf numFmtId="4" fontId="102" fillId="35" borderId="18" xfId="0" applyNumberFormat="1" applyFont="1" applyFill="1" applyBorder="1" applyAlignment="1">
      <alignment/>
    </xf>
    <xf numFmtId="0" fontId="102" fillId="35" borderId="18" xfId="0" applyFont="1" applyFill="1" applyBorder="1" applyAlignment="1">
      <alignment/>
    </xf>
    <xf numFmtId="4" fontId="102" fillId="35" borderId="41" xfId="0" applyNumberFormat="1" applyFont="1" applyFill="1" applyBorder="1" applyAlignment="1">
      <alignment/>
    </xf>
    <xf numFmtId="4" fontId="102" fillId="35" borderId="26" xfId="0" applyNumberFormat="1" applyFont="1" applyFill="1" applyBorder="1" applyAlignment="1">
      <alignment/>
    </xf>
    <xf numFmtId="4" fontId="102" fillId="35" borderId="12" xfId="0" applyNumberFormat="1" applyFont="1" applyFill="1" applyBorder="1" applyAlignment="1">
      <alignment/>
    </xf>
    <xf numFmtId="49" fontId="103" fillId="0" borderId="10" xfId="0" applyNumberFormat="1" applyFont="1" applyBorder="1" applyAlignment="1">
      <alignment horizontal="center" vertical="center" wrapText="1"/>
    </xf>
    <xf numFmtId="49" fontId="103" fillId="0" borderId="10" xfId="0" applyNumberFormat="1" applyFont="1" applyFill="1" applyBorder="1" applyAlignment="1">
      <alignment horizontal="center"/>
    </xf>
    <xf numFmtId="49" fontId="103" fillId="33" borderId="10" xfId="0" applyNumberFormat="1" applyFont="1" applyFill="1" applyBorder="1" applyAlignment="1">
      <alignment horizontal="right" vertical="top" wrapText="1"/>
    </xf>
    <xf numFmtId="4" fontId="103" fillId="33" borderId="10" xfId="0" applyNumberFormat="1" applyFont="1" applyFill="1" applyBorder="1" applyAlignment="1">
      <alignment horizontal="right" vertical="top" wrapText="1"/>
    </xf>
    <xf numFmtId="49" fontId="103" fillId="33" borderId="31" xfId="0" applyNumberFormat="1" applyFont="1" applyFill="1" applyBorder="1" applyAlignment="1">
      <alignment horizontal="right"/>
    </xf>
    <xf numFmtId="49" fontId="103" fillId="33" borderId="35" xfId="0" applyNumberFormat="1" applyFont="1" applyFill="1" applyBorder="1" applyAlignment="1">
      <alignment horizontal="right"/>
    </xf>
    <xf numFmtId="0" fontId="103" fillId="33" borderId="10" xfId="0" applyFont="1" applyFill="1" applyBorder="1" applyAlignment="1">
      <alignment vertical="top" wrapText="1"/>
    </xf>
    <xf numFmtId="4" fontId="103" fillId="33" borderId="10" xfId="0" applyNumberFormat="1" applyFont="1" applyFill="1" applyBorder="1" applyAlignment="1">
      <alignment vertical="top" wrapText="1"/>
    </xf>
    <xf numFmtId="0" fontId="103" fillId="33" borderId="24" xfId="0" applyNumberFormat="1" applyFont="1" applyFill="1" applyBorder="1" applyAlignment="1">
      <alignment vertical="top" wrapText="1"/>
    </xf>
    <xf numFmtId="0" fontId="103" fillId="33" borderId="51" xfId="0" applyNumberFormat="1" applyFont="1" applyFill="1" applyBorder="1" applyAlignment="1">
      <alignment vertical="top" wrapText="1"/>
    </xf>
    <xf numFmtId="0" fontId="103" fillId="33" borderId="53" xfId="0" applyNumberFormat="1" applyFont="1" applyFill="1" applyBorder="1" applyAlignment="1">
      <alignment vertical="top" wrapText="1"/>
    </xf>
    <xf numFmtId="4" fontId="104" fillId="33" borderId="18" xfId="0" applyNumberFormat="1" applyFont="1" applyFill="1" applyBorder="1" applyAlignment="1">
      <alignment/>
    </xf>
    <xf numFmtId="4" fontId="105" fillId="0" borderId="19" xfId="0" applyNumberFormat="1" applyFont="1" applyBorder="1" applyAlignment="1">
      <alignment vertical="top" wrapText="1"/>
    </xf>
    <xf numFmtId="4" fontId="105" fillId="0" borderId="19" xfId="0" applyNumberFormat="1" applyFont="1" applyBorder="1" applyAlignment="1">
      <alignment horizontal="center" vertical="top" wrapText="1"/>
    </xf>
    <xf numFmtId="0" fontId="11" fillId="33" borderId="37" xfId="0" applyFont="1" applyFill="1" applyBorder="1" applyAlignment="1">
      <alignment vertical="top" wrapText="1"/>
    </xf>
    <xf numFmtId="0" fontId="11" fillId="33" borderId="38" xfId="0" applyFont="1" applyFill="1" applyBorder="1" applyAlignment="1">
      <alignment vertical="top" wrapText="1"/>
    </xf>
    <xf numFmtId="0" fontId="12" fillId="0" borderId="38" xfId="0" applyFont="1" applyBorder="1" applyAlignment="1">
      <alignment vertical="top" wrapText="1"/>
    </xf>
    <xf numFmtId="0" fontId="12" fillId="0" borderId="37" xfId="0" applyFont="1" applyBorder="1" applyAlignment="1">
      <alignment horizontal="justify" vertical="top" wrapText="1"/>
    </xf>
    <xf numFmtId="0" fontId="12" fillId="0" borderId="38" xfId="0" applyFont="1" applyBorder="1" applyAlignment="1">
      <alignment horizontal="justify" vertical="top" wrapText="1"/>
    </xf>
    <xf numFmtId="0" fontId="12" fillId="0" borderId="0" xfId="0" applyFont="1" applyBorder="1" applyAlignment="1">
      <alignment horizontal="justify" vertical="top" wrapText="1"/>
    </xf>
    <xf numFmtId="2" fontId="106" fillId="0" borderId="19" xfId="0" applyNumberFormat="1" applyFont="1" applyBorder="1" applyAlignment="1">
      <alignment horizontal="right" vertical="top" wrapText="1"/>
    </xf>
    <xf numFmtId="2" fontId="101" fillId="0" borderId="19" xfId="0" applyNumberFormat="1" applyFont="1" applyBorder="1" applyAlignment="1">
      <alignment horizontal="right" vertical="top" wrapText="1"/>
    </xf>
    <xf numFmtId="0" fontId="101" fillId="0" borderId="19" xfId="0" applyFont="1" applyBorder="1" applyAlignment="1">
      <alignment horizontal="right" vertical="top" wrapText="1"/>
    </xf>
    <xf numFmtId="10" fontId="4" fillId="0" borderId="0" xfId="0" applyNumberFormat="1" applyFont="1" applyAlignment="1">
      <alignment/>
    </xf>
    <xf numFmtId="0" fontId="6" fillId="0" borderId="0" xfId="0" applyFont="1" applyAlignment="1">
      <alignment/>
    </xf>
    <xf numFmtId="0" fontId="0" fillId="0" borderId="0" xfId="0" applyAlignment="1">
      <alignment wrapText="1"/>
    </xf>
    <xf numFmtId="0" fontId="26" fillId="0" borderId="0" xfId="0" applyFont="1" applyAlignment="1">
      <alignment vertical="center" wrapText="1"/>
    </xf>
    <xf numFmtId="0" fontId="4" fillId="0" borderId="0" xfId="0" applyFont="1" applyAlignment="1">
      <alignment horizontal="left" wrapText="1"/>
    </xf>
    <xf numFmtId="0" fontId="44" fillId="0" borderId="0" xfId="0" applyFont="1" applyAlignment="1">
      <alignment horizontal="left" vertical="center" wrapText="1"/>
    </xf>
    <xf numFmtId="0" fontId="0" fillId="0" borderId="0" xfId="0" applyAlignment="1">
      <alignment vertical="center" wrapText="1"/>
    </xf>
    <xf numFmtId="4" fontId="34" fillId="0" borderId="0" xfId="57" applyNumberFormat="1" applyFont="1" applyBorder="1" applyAlignment="1">
      <alignment horizontal="center" vertical="top" wrapText="1"/>
      <protection/>
    </xf>
    <xf numFmtId="0" fontId="46" fillId="0" borderId="0" xfId="0" applyFont="1" applyBorder="1" applyAlignment="1">
      <alignment vertical="center" wrapText="1"/>
    </xf>
    <xf numFmtId="0" fontId="0" fillId="0" borderId="0" xfId="0" applyAlignment="1">
      <alignment horizontal="center"/>
    </xf>
    <xf numFmtId="0" fontId="44" fillId="0" borderId="0" xfId="0" applyFont="1" applyAlignment="1">
      <alignment horizontal="center" vertical="center" wrapText="1"/>
    </xf>
    <xf numFmtId="0" fontId="46" fillId="0" borderId="0" xfId="0" applyFont="1" applyAlignment="1">
      <alignment horizontal="center" vertical="center" wrapText="1"/>
    </xf>
    <xf numFmtId="0" fontId="46" fillId="0" borderId="0" xfId="0" applyFont="1" applyBorder="1" applyAlignment="1">
      <alignment horizontal="center" vertical="center" wrapText="1"/>
    </xf>
    <xf numFmtId="0" fontId="34" fillId="0" borderId="0" xfId="0" applyFont="1" applyBorder="1" applyAlignment="1">
      <alignment horizontal="center"/>
    </xf>
    <xf numFmtId="0" fontId="12" fillId="0" borderId="0" xfId="0" applyFont="1" applyAlignment="1">
      <alignment horizontal="center"/>
    </xf>
    <xf numFmtId="0" fontId="0" fillId="0" borderId="10" xfId="0" applyBorder="1" applyAlignment="1">
      <alignment horizontal="center"/>
    </xf>
    <xf numFmtId="4" fontId="16" fillId="0" borderId="16" xfId="57" applyNumberFormat="1" applyFont="1" applyBorder="1" applyAlignment="1">
      <alignment horizontal="center" vertical="top" wrapText="1"/>
      <protection/>
    </xf>
    <xf numFmtId="49" fontId="16" fillId="0" borderId="10" xfId="57" applyNumberFormat="1" applyFont="1" applyBorder="1" applyAlignment="1">
      <alignment horizontal="center" vertical="top" wrapText="1"/>
      <protection/>
    </xf>
    <xf numFmtId="4" fontId="16" fillId="0" borderId="0" xfId="57" applyNumberFormat="1" applyFont="1" applyBorder="1" applyAlignment="1">
      <alignment horizontal="center" vertical="top" wrapText="1"/>
      <protection/>
    </xf>
    <xf numFmtId="4" fontId="16" fillId="0" borderId="17" xfId="57" applyNumberFormat="1" applyFont="1" applyBorder="1" applyAlignment="1">
      <alignment horizontal="center" vertical="top" wrapText="1"/>
      <protection/>
    </xf>
    <xf numFmtId="49" fontId="16" fillId="0" borderId="33" xfId="57" applyNumberFormat="1" applyFont="1" applyBorder="1" applyAlignment="1">
      <alignment horizontal="center" vertical="top" wrapText="1"/>
      <protection/>
    </xf>
    <xf numFmtId="4" fontId="16" fillId="0" borderId="26" xfId="57" applyNumberFormat="1" applyFont="1" applyBorder="1" applyAlignment="1">
      <alignment horizontal="center" vertical="top" wrapText="1"/>
      <protection/>
    </xf>
    <xf numFmtId="49" fontId="16" fillId="0" borderId="32" xfId="57" applyNumberFormat="1" applyFont="1" applyBorder="1" applyAlignment="1">
      <alignment horizontal="center" vertical="top" wrapText="1"/>
      <protection/>
    </xf>
    <xf numFmtId="49" fontId="16" fillId="0" borderId="61" xfId="57" applyNumberFormat="1" applyFont="1" applyBorder="1" applyAlignment="1">
      <alignment horizontal="center" vertical="top" wrapText="1"/>
      <protection/>
    </xf>
    <xf numFmtId="0" fontId="0" fillId="36" borderId="0" xfId="0" applyFont="1" applyFill="1" applyBorder="1" applyAlignment="1">
      <alignment/>
    </xf>
    <xf numFmtId="0" fontId="0" fillId="0" borderId="16" xfId="0" applyFont="1" applyBorder="1" applyAlignment="1">
      <alignment horizontal="center"/>
    </xf>
    <xf numFmtId="0" fontId="0" fillId="0" borderId="17" xfId="0" applyFont="1" applyBorder="1" applyAlignment="1">
      <alignment horizontal="center"/>
    </xf>
    <xf numFmtId="0" fontId="0" fillId="0" borderId="26" xfId="0" applyFont="1" applyBorder="1" applyAlignment="1">
      <alignment/>
    </xf>
    <xf numFmtId="3" fontId="0" fillId="0" borderId="10" xfId="0" applyNumberFormat="1" applyBorder="1" applyAlignment="1">
      <alignment/>
    </xf>
    <xf numFmtId="3" fontId="0" fillId="0" borderId="24" xfId="0" applyNumberFormat="1" applyFont="1" applyBorder="1" applyAlignment="1">
      <alignment/>
    </xf>
    <xf numFmtId="3" fontId="4" fillId="0" borderId="26" xfId="0" applyNumberFormat="1" applyFont="1" applyBorder="1" applyAlignment="1">
      <alignment/>
    </xf>
    <xf numFmtId="3" fontId="4" fillId="0" borderId="18" xfId="0" applyNumberFormat="1" applyFont="1" applyBorder="1" applyAlignment="1">
      <alignment/>
    </xf>
    <xf numFmtId="3" fontId="4" fillId="0" borderId="41" xfId="0" applyNumberFormat="1" applyFont="1" applyBorder="1" applyAlignment="1">
      <alignment/>
    </xf>
    <xf numFmtId="0" fontId="15" fillId="0" borderId="0" xfId="57" applyFont="1" applyFill="1" applyBorder="1" applyAlignment="1">
      <alignment horizontal="center"/>
      <protection/>
    </xf>
    <xf numFmtId="0" fontId="0" fillId="0" borderId="0" xfId="0" applyFill="1" applyBorder="1" applyAlignment="1">
      <alignment horizontal="center"/>
    </xf>
    <xf numFmtId="185" fontId="15" fillId="0" borderId="0" xfId="57" applyNumberFormat="1" applyFont="1" applyFill="1" applyBorder="1" applyAlignment="1">
      <alignment horizontal="center" vertical="top" wrapText="1"/>
      <protection/>
    </xf>
    <xf numFmtId="49" fontId="16" fillId="0" borderId="0" xfId="57" applyNumberFormat="1" applyFont="1" applyFill="1" applyBorder="1" applyAlignment="1">
      <alignment horizontal="center" vertical="top" wrapText="1"/>
      <protection/>
    </xf>
    <xf numFmtId="0" fontId="0" fillId="0" borderId="0" xfId="0" applyFill="1" applyAlignment="1">
      <alignment horizontal="center"/>
    </xf>
    <xf numFmtId="17" fontId="15" fillId="0" borderId="0" xfId="57" applyNumberFormat="1" applyFont="1" applyFill="1" applyBorder="1" applyAlignment="1">
      <alignment horizontal="center"/>
      <protection/>
    </xf>
    <xf numFmtId="49" fontId="16" fillId="0" borderId="0" xfId="57" applyNumberFormat="1" applyFont="1" applyFill="1" applyBorder="1" applyAlignment="1">
      <alignment horizontal="center" vertical="top" wrapText="1"/>
      <protection/>
    </xf>
    <xf numFmtId="0" fontId="36" fillId="0" borderId="0" xfId="0" applyFont="1" applyFill="1" applyBorder="1" applyAlignment="1">
      <alignment/>
    </xf>
    <xf numFmtId="0" fontId="36" fillId="0" borderId="0" xfId="0" applyFont="1" applyFill="1" applyBorder="1" applyAlignment="1">
      <alignment horizontal="center"/>
    </xf>
    <xf numFmtId="0" fontId="39" fillId="0" borderId="0" xfId="0" applyFont="1" applyFill="1" applyBorder="1" applyAlignment="1">
      <alignment/>
    </xf>
    <xf numFmtId="0" fontId="39"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ill="1" applyBorder="1" applyAlignment="1">
      <alignment/>
    </xf>
    <xf numFmtId="0" fontId="0" fillId="0" borderId="16" xfId="0" applyBorder="1" applyAlignment="1">
      <alignment/>
    </xf>
    <xf numFmtId="0" fontId="0" fillId="0" borderId="52" xfId="0" applyBorder="1" applyAlignment="1">
      <alignment/>
    </xf>
    <xf numFmtId="0" fontId="0" fillId="0" borderId="28" xfId="0" applyBorder="1" applyAlignment="1">
      <alignment/>
    </xf>
    <xf numFmtId="185" fontId="15" fillId="37" borderId="16" xfId="57" applyNumberFormat="1" applyFont="1" applyFill="1" applyBorder="1" applyAlignment="1">
      <alignment horizontal="center" vertical="top" wrapText="1"/>
      <protection/>
    </xf>
    <xf numFmtId="185" fontId="15" fillId="37" borderId="10" xfId="57" applyNumberFormat="1" applyFont="1" applyFill="1" applyBorder="1" applyAlignment="1">
      <alignment horizontal="center" vertical="top" wrapText="1"/>
      <protection/>
    </xf>
    <xf numFmtId="185" fontId="15" fillId="37" borderId="24" xfId="57" applyNumberFormat="1" applyFont="1" applyFill="1" applyBorder="1" applyAlignment="1">
      <alignment horizontal="center" vertical="top" wrapText="1"/>
      <protection/>
    </xf>
    <xf numFmtId="49" fontId="16" fillId="37" borderId="17" xfId="57" applyNumberFormat="1" applyFont="1" applyFill="1" applyBorder="1" applyAlignment="1">
      <alignment horizontal="center" vertical="top" wrapText="1"/>
      <protection/>
    </xf>
    <xf numFmtId="49" fontId="16" fillId="37" borderId="33" xfId="57" applyNumberFormat="1" applyFont="1" applyFill="1" applyBorder="1" applyAlignment="1">
      <alignment horizontal="center" vertical="top" wrapText="1"/>
      <protection/>
    </xf>
    <xf numFmtId="0" fontId="16" fillId="37" borderId="40" xfId="57" applyNumberFormat="1" applyFont="1" applyFill="1" applyBorder="1" applyAlignment="1">
      <alignment horizontal="center" vertical="top" wrapText="1"/>
      <protection/>
    </xf>
    <xf numFmtId="185" fontId="15" fillId="37" borderId="54" xfId="57" applyNumberFormat="1" applyFont="1" applyFill="1" applyBorder="1" applyAlignment="1">
      <alignment horizontal="center" vertical="top" wrapText="1"/>
      <protection/>
    </xf>
    <xf numFmtId="185" fontId="15" fillId="37" borderId="47" xfId="57" applyNumberFormat="1" applyFont="1" applyFill="1" applyBorder="1" applyAlignment="1">
      <alignment horizontal="center" vertical="top" wrapText="1"/>
      <protection/>
    </xf>
    <xf numFmtId="185" fontId="16" fillId="37" borderId="16" xfId="57" applyNumberFormat="1" applyFont="1" applyFill="1" applyBorder="1" applyAlignment="1">
      <alignment horizontal="center" vertical="top" wrapText="1"/>
      <protection/>
    </xf>
    <xf numFmtId="49" fontId="16" fillId="37" borderId="34" xfId="57" applyNumberFormat="1" applyFont="1" applyFill="1" applyBorder="1" applyAlignment="1">
      <alignment horizontal="center" vertical="top" wrapText="1"/>
      <protection/>
    </xf>
    <xf numFmtId="49" fontId="16" fillId="37" borderId="16" xfId="57" applyNumberFormat="1" applyFont="1" applyFill="1" applyBorder="1" applyAlignment="1">
      <alignment horizontal="center" vertical="top" wrapText="1"/>
      <protection/>
    </xf>
    <xf numFmtId="49" fontId="16" fillId="37" borderId="10" xfId="57" applyNumberFormat="1" applyFont="1" applyFill="1" applyBorder="1" applyAlignment="1">
      <alignment horizontal="center" vertical="top" wrapText="1"/>
      <protection/>
    </xf>
    <xf numFmtId="49" fontId="16" fillId="37" borderId="24" xfId="57" applyNumberFormat="1" applyFont="1" applyFill="1" applyBorder="1" applyAlignment="1">
      <alignment horizontal="center" vertical="top" wrapText="1"/>
      <protection/>
    </xf>
    <xf numFmtId="0" fontId="107" fillId="0" borderId="10" xfId="0" applyFont="1" applyBorder="1" applyAlignment="1">
      <alignment/>
    </xf>
    <xf numFmtId="3" fontId="107" fillId="0" borderId="10" xfId="0" applyNumberFormat="1" applyFont="1" applyBorder="1" applyAlignment="1">
      <alignment/>
    </xf>
    <xf numFmtId="0" fontId="107" fillId="0" borderId="10" xfId="0" applyFont="1" applyBorder="1" applyAlignment="1">
      <alignment horizontal="center"/>
    </xf>
    <xf numFmtId="0" fontId="6" fillId="0" borderId="0" xfId="0" applyFont="1" applyAlignment="1">
      <alignment wrapText="1"/>
    </xf>
    <xf numFmtId="4" fontId="35" fillId="0" borderId="12" xfId="0" applyNumberFormat="1" applyFont="1" applyBorder="1" applyAlignment="1">
      <alignment vertical="top" wrapText="1"/>
    </xf>
    <xf numFmtId="0" fontId="4" fillId="37" borderId="17" xfId="0" applyFont="1" applyFill="1" applyBorder="1" applyAlignment="1">
      <alignment horizontal="center" vertical="center"/>
    </xf>
    <xf numFmtId="0" fontId="4" fillId="37" borderId="33" xfId="0" applyFont="1" applyFill="1" applyBorder="1" applyAlignment="1">
      <alignment horizontal="center" vertical="center"/>
    </xf>
    <xf numFmtId="0" fontId="4" fillId="37" borderId="33" xfId="0" applyFont="1" applyFill="1" applyBorder="1" applyAlignment="1">
      <alignment horizontal="center" vertical="center" wrapText="1"/>
    </xf>
    <xf numFmtId="0" fontId="4" fillId="37" borderId="40" xfId="0" applyFont="1" applyFill="1" applyBorder="1" applyAlignment="1">
      <alignment horizontal="center" vertical="center" wrapText="1"/>
    </xf>
    <xf numFmtId="0" fontId="4" fillId="37" borderId="0" xfId="0" applyFont="1" applyFill="1" applyBorder="1" applyAlignment="1">
      <alignment horizontal="center" wrapText="1"/>
    </xf>
    <xf numFmtId="3" fontId="107" fillId="0" borderId="10" xfId="42" applyNumberFormat="1" applyFont="1" applyBorder="1" applyAlignment="1">
      <alignment horizontal="right"/>
    </xf>
    <xf numFmtId="3" fontId="107" fillId="0" borderId="10" xfId="0" applyNumberFormat="1" applyFont="1" applyFill="1" applyBorder="1" applyAlignment="1">
      <alignment/>
    </xf>
    <xf numFmtId="0" fontId="0" fillId="0" borderId="14" xfId="0" applyBorder="1" applyAlignment="1">
      <alignment/>
    </xf>
    <xf numFmtId="0" fontId="0" fillId="0" borderId="15" xfId="0" applyBorder="1" applyAlignment="1">
      <alignment/>
    </xf>
    <xf numFmtId="0" fontId="107" fillId="0" borderId="15" xfId="0" applyFont="1" applyBorder="1" applyAlignment="1">
      <alignment/>
    </xf>
    <xf numFmtId="3" fontId="107" fillId="0" borderId="15" xfId="0" applyNumberFormat="1" applyFont="1" applyBorder="1" applyAlignment="1">
      <alignment/>
    </xf>
    <xf numFmtId="3" fontId="107" fillId="0" borderId="15" xfId="0" applyNumberFormat="1" applyFont="1" applyFill="1" applyBorder="1" applyAlignment="1">
      <alignment/>
    </xf>
    <xf numFmtId="0" fontId="4" fillId="0" borderId="28" xfId="0" applyFont="1" applyBorder="1" applyAlignment="1">
      <alignment/>
    </xf>
    <xf numFmtId="3" fontId="4" fillId="0" borderId="28" xfId="0" applyNumberFormat="1" applyFont="1" applyBorder="1" applyAlignment="1">
      <alignment/>
    </xf>
    <xf numFmtId="0" fontId="4" fillId="0" borderId="28" xfId="0" applyFont="1" applyBorder="1" applyAlignment="1">
      <alignment horizontal="center"/>
    </xf>
    <xf numFmtId="3" fontId="4" fillId="0" borderId="28" xfId="42" applyNumberFormat="1" applyFont="1" applyBorder="1" applyAlignment="1">
      <alignment horizontal="right"/>
    </xf>
    <xf numFmtId="3" fontId="4" fillId="0" borderId="25" xfId="42" applyNumberFormat="1" applyFont="1" applyBorder="1" applyAlignment="1">
      <alignment horizontal="right"/>
    </xf>
    <xf numFmtId="0" fontId="4" fillId="37" borderId="0" xfId="0" applyFont="1" applyFill="1" applyBorder="1" applyAlignment="1">
      <alignment horizontal="center" vertical="center" wrapText="1"/>
    </xf>
    <xf numFmtId="3" fontId="107" fillId="0" borderId="62" xfId="0" applyNumberFormat="1" applyFont="1" applyBorder="1" applyAlignment="1">
      <alignment/>
    </xf>
    <xf numFmtId="3" fontId="107" fillId="0" borderId="62" xfId="42" applyNumberFormat="1" applyFont="1" applyBorder="1" applyAlignment="1">
      <alignment horizontal="right"/>
    </xf>
    <xf numFmtId="0" fontId="0" fillId="0" borderId="29" xfId="0" applyBorder="1" applyAlignment="1">
      <alignment horizontal="center"/>
    </xf>
    <xf numFmtId="3" fontId="107" fillId="0" borderId="29" xfId="42" applyNumberFormat="1" applyFont="1" applyBorder="1" applyAlignment="1">
      <alignment horizontal="right"/>
    </xf>
    <xf numFmtId="3" fontId="16" fillId="0" borderId="33" xfId="57" applyNumberFormat="1" applyFont="1" applyBorder="1" applyAlignment="1">
      <alignment vertical="center" wrapText="1"/>
      <protection/>
    </xf>
    <xf numFmtId="3" fontId="16" fillId="0" borderId="24" xfId="57" applyNumberFormat="1" applyFont="1" applyBorder="1" applyAlignment="1">
      <alignment wrapText="1"/>
      <protection/>
    </xf>
    <xf numFmtId="3" fontId="16" fillId="0" borderId="41" xfId="57" applyNumberFormat="1" applyFont="1" applyBorder="1" applyAlignment="1">
      <alignment vertical="top" wrapText="1"/>
      <protection/>
    </xf>
    <xf numFmtId="3" fontId="107" fillId="0" borderId="16" xfId="0" applyNumberFormat="1" applyFont="1" applyBorder="1" applyAlignment="1">
      <alignment/>
    </xf>
    <xf numFmtId="3" fontId="107" fillId="0" borderId="10" xfId="0" applyNumberFormat="1" applyFont="1" applyBorder="1" applyAlignment="1">
      <alignment/>
    </xf>
    <xf numFmtId="3" fontId="107" fillId="0" borderId="17" xfId="0" applyNumberFormat="1" applyFont="1" applyBorder="1" applyAlignment="1">
      <alignment/>
    </xf>
    <xf numFmtId="3" fontId="107" fillId="0" borderId="33" xfId="0" applyNumberFormat="1" applyFont="1" applyBorder="1" applyAlignment="1">
      <alignment/>
    </xf>
    <xf numFmtId="0" fontId="60" fillId="0" borderId="0" xfId="0" applyFont="1" applyAlignment="1">
      <alignment/>
    </xf>
    <xf numFmtId="3" fontId="107" fillId="0" borderId="48" xfId="0" applyNumberFormat="1" applyFont="1" applyBorder="1" applyAlignment="1">
      <alignment/>
    </xf>
    <xf numFmtId="3" fontId="107" fillId="0" borderId="34" xfId="0" applyNumberFormat="1" applyFont="1" applyBorder="1" applyAlignment="1">
      <alignment/>
    </xf>
    <xf numFmtId="10" fontId="107" fillId="0" borderId="15" xfId="0" applyNumberFormat="1" applyFont="1" applyFill="1" applyBorder="1" applyAlignment="1">
      <alignment/>
    </xf>
    <xf numFmtId="0" fontId="0" fillId="0" borderId="27" xfId="0" applyBorder="1" applyAlignment="1">
      <alignment/>
    </xf>
    <xf numFmtId="0" fontId="107" fillId="0" borderId="22" xfId="0" applyFont="1" applyBorder="1" applyAlignment="1">
      <alignment/>
    </xf>
    <xf numFmtId="10" fontId="107" fillId="0" borderId="10" xfId="0" applyNumberFormat="1" applyFont="1" applyBorder="1" applyAlignment="1">
      <alignment/>
    </xf>
    <xf numFmtId="0" fontId="0" fillId="0" borderId="34"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12" fillId="0" borderId="34" xfId="0" applyFont="1" applyBorder="1" applyAlignment="1">
      <alignment horizontal="left" vertical="top" wrapText="1"/>
    </xf>
    <xf numFmtId="0" fontId="12" fillId="0" borderId="63" xfId="0" applyFont="1" applyBorder="1" applyAlignment="1">
      <alignment horizontal="left" vertical="top" wrapText="1"/>
    </xf>
    <xf numFmtId="0" fontId="12" fillId="0" borderId="64" xfId="0" applyFont="1" applyBorder="1" applyAlignment="1">
      <alignment horizontal="left" vertical="top" wrapText="1"/>
    </xf>
    <xf numFmtId="0" fontId="0" fillId="0" borderId="34"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10" fillId="0" borderId="0" xfId="0" applyFont="1" applyAlignment="1">
      <alignment horizontal="center"/>
    </xf>
    <xf numFmtId="0" fontId="0" fillId="0" borderId="34" xfId="0" applyBorder="1" applyAlignment="1">
      <alignment wrapText="1"/>
    </xf>
    <xf numFmtId="0" fontId="0" fillId="0" borderId="63" xfId="0" applyBorder="1" applyAlignment="1">
      <alignment wrapText="1"/>
    </xf>
    <xf numFmtId="0" fontId="0" fillId="0" borderId="64" xfId="0" applyBorder="1" applyAlignment="1">
      <alignment wrapText="1"/>
    </xf>
    <xf numFmtId="0" fontId="0" fillId="0" borderId="34"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16" fillId="0" borderId="33" xfId="0" applyFont="1" applyBorder="1" applyAlignment="1">
      <alignment horizontal="left" vertical="center" wrapText="1"/>
    </xf>
    <xf numFmtId="0" fontId="16" fillId="0" borderId="65" xfId="0" applyFont="1" applyBorder="1" applyAlignment="1">
      <alignment horizontal="left" vertical="center" wrapText="1"/>
    </xf>
    <xf numFmtId="0" fontId="16" fillId="0" borderId="29" xfId="0" applyFont="1" applyBorder="1" applyAlignment="1">
      <alignment horizontal="left" vertical="center" wrapText="1"/>
    </xf>
    <xf numFmtId="0" fontId="16" fillId="0" borderId="62" xfId="0" applyFont="1" applyBorder="1" applyAlignment="1">
      <alignment horizontal="left" vertical="center" wrapText="1"/>
    </xf>
    <xf numFmtId="0" fontId="15" fillId="0" borderId="49" xfId="0" applyFont="1" applyBorder="1" applyAlignment="1">
      <alignment horizontal="left" vertical="top" wrapText="1"/>
    </xf>
    <xf numFmtId="0" fontId="15" fillId="0" borderId="20" xfId="0" applyFont="1" applyBorder="1" applyAlignment="1">
      <alignment horizontal="left" vertical="top" wrapText="1"/>
    </xf>
    <xf numFmtId="0" fontId="0" fillId="0" borderId="21" xfId="0" applyBorder="1" applyAlignment="1">
      <alignment vertical="top" wrapText="1"/>
    </xf>
    <xf numFmtId="0" fontId="15" fillId="0" borderId="0" xfId="0" applyFont="1" applyAlignment="1">
      <alignment wrapText="1"/>
    </xf>
    <xf numFmtId="0" fontId="0" fillId="0" borderId="0" xfId="0" applyAlignment="1">
      <alignment wrapText="1"/>
    </xf>
    <xf numFmtId="0" fontId="16" fillId="0" borderId="33" xfId="0" applyFont="1" applyBorder="1" applyAlignment="1">
      <alignment horizontal="center" vertical="top" wrapText="1"/>
    </xf>
    <xf numFmtId="0" fontId="16" fillId="0" borderId="65" xfId="0" applyFont="1" applyBorder="1" applyAlignment="1">
      <alignment horizontal="center" vertical="top" wrapText="1"/>
    </xf>
    <xf numFmtId="0" fontId="16" fillId="0" borderId="29" xfId="0" applyFont="1" applyBorder="1" applyAlignment="1">
      <alignment horizontal="center" vertical="top" wrapText="1"/>
    </xf>
    <xf numFmtId="0" fontId="15" fillId="33" borderId="49" xfId="0" applyFont="1" applyFill="1" applyBorder="1" applyAlignment="1">
      <alignment horizontal="center" vertical="top" wrapText="1"/>
    </xf>
    <xf numFmtId="0" fontId="15" fillId="33" borderId="21" xfId="0" applyFont="1" applyFill="1" applyBorder="1" applyAlignment="1">
      <alignment horizontal="center" vertical="top" wrapText="1"/>
    </xf>
    <xf numFmtId="2" fontId="34" fillId="0" borderId="33" xfId="0" applyNumberFormat="1" applyFont="1" applyBorder="1" applyAlignment="1">
      <alignment horizontal="center" vertical="top" wrapText="1"/>
    </xf>
    <xf numFmtId="0" fontId="34" fillId="0" borderId="65" xfId="0" applyFont="1" applyBorder="1" applyAlignment="1">
      <alignment horizontal="center" vertical="top" wrapText="1"/>
    </xf>
    <xf numFmtId="0" fontId="34" fillId="0" borderId="45" xfId="0" applyFont="1" applyBorder="1" applyAlignment="1">
      <alignment horizontal="center" vertical="top" wrapText="1"/>
    </xf>
    <xf numFmtId="0" fontId="21" fillId="33" borderId="36" xfId="0" applyFont="1" applyFill="1" applyBorder="1" applyAlignment="1">
      <alignment vertical="top" wrapText="1"/>
    </xf>
    <xf numFmtId="0" fontId="21" fillId="33" borderId="35" xfId="0" applyFont="1" applyFill="1" applyBorder="1" applyAlignment="1">
      <alignment vertical="top" wrapText="1"/>
    </xf>
    <xf numFmtId="0" fontId="21" fillId="33" borderId="13" xfId="0" applyFont="1" applyFill="1" applyBorder="1" applyAlignment="1">
      <alignment vertical="top" wrapText="1"/>
    </xf>
    <xf numFmtId="0" fontId="21" fillId="33" borderId="37" xfId="0" applyFont="1" applyFill="1" applyBorder="1" applyAlignment="1">
      <alignment horizontal="center" vertical="top" wrapText="1"/>
    </xf>
    <xf numFmtId="0" fontId="21" fillId="33" borderId="46" xfId="0" applyFont="1" applyFill="1" applyBorder="1" applyAlignment="1">
      <alignment horizontal="center" vertical="top" wrapText="1"/>
    </xf>
    <xf numFmtId="0" fontId="21" fillId="33" borderId="39" xfId="0" applyFont="1" applyFill="1" applyBorder="1" applyAlignment="1">
      <alignment horizontal="center" vertical="top" wrapText="1"/>
    </xf>
    <xf numFmtId="0" fontId="21" fillId="33" borderId="0" xfId="0" applyFont="1" applyFill="1" applyBorder="1" applyAlignment="1">
      <alignment horizontal="center" vertical="top" wrapText="1"/>
    </xf>
    <xf numFmtId="0" fontId="21" fillId="33" borderId="38" xfId="0" applyFont="1" applyFill="1" applyBorder="1" applyAlignment="1">
      <alignment horizontal="center" vertical="top" wrapText="1"/>
    </xf>
    <xf numFmtId="0" fontId="21" fillId="33" borderId="27" xfId="0" applyFont="1" applyFill="1" applyBorder="1" applyAlignment="1">
      <alignment horizontal="center" vertical="top" wrapText="1"/>
    </xf>
    <xf numFmtId="0" fontId="16" fillId="0" borderId="62" xfId="0" applyFont="1" applyBorder="1" applyAlignment="1">
      <alignment horizontal="center" vertical="top" wrapText="1"/>
    </xf>
    <xf numFmtId="0" fontId="20" fillId="0" borderId="0" xfId="0" applyFont="1" applyAlignment="1">
      <alignment horizontal="left" vertical="top" wrapText="1"/>
    </xf>
    <xf numFmtId="0" fontId="21" fillId="33" borderId="30" xfId="0" applyFont="1" applyFill="1" applyBorder="1" applyAlignment="1">
      <alignment horizontal="center" vertical="top" wrapText="1"/>
    </xf>
    <xf numFmtId="0" fontId="21" fillId="33" borderId="19" xfId="0" applyFont="1" applyFill="1" applyBorder="1" applyAlignment="1">
      <alignment horizontal="center" vertical="top" wrapText="1"/>
    </xf>
    <xf numFmtId="0" fontId="16" fillId="0" borderId="45" xfId="0" applyFont="1" applyBorder="1" applyAlignment="1">
      <alignment horizontal="left" vertical="center" wrapText="1"/>
    </xf>
    <xf numFmtId="0" fontId="6" fillId="0" borderId="54"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58" xfId="0" applyFont="1" applyBorder="1" applyAlignment="1">
      <alignment horizontal="center" vertical="center" wrapText="1"/>
    </xf>
    <xf numFmtId="0" fontId="16" fillId="0" borderId="45" xfId="0" applyFont="1" applyBorder="1" applyAlignment="1">
      <alignment horizontal="center" vertical="top" wrapText="1"/>
    </xf>
    <xf numFmtId="4" fontId="34" fillId="0" borderId="62" xfId="0" applyNumberFormat="1" applyFont="1" applyBorder="1" applyAlignment="1">
      <alignment horizontal="center" vertical="top" wrapText="1"/>
    </xf>
    <xf numFmtId="4" fontId="34" fillId="0" borderId="65" xfId="0" applyNumberFormat="1" applyFont="1" applyBorder="1" applyAlignment="1">
      <alignment horizontal="center" vertical="top" wrapText="1"/>
    </xf>
    <xf numFmtId="4" fontId="34" fillId="0" borderId="29" xfId="0" applyNumberFormat="1" applyFont="1" applyBorder="1" applyAlignment="1">
      <alignment horizontal="center" vertical="top" wrapText="1"/>
    </xf>
    <xf numFmtId="0" fontId="16" fillId="0" borderId="54" xfId="0" applyFont="1" applyBorder="1" applyAlignment="1">
      <alignment horizontal="left" vertical="center" wrapText="1"/>
    </xf>
    <xf numFmtId="0" fontId="16" fillId="0" borderId="60" xfId="0" applyFont="1" applyBorder="1" applyAlignment="1">
      <alignment horizontal="left" vertical="center" wrapText="1"/>
    </xf>
    <xf numFmtId="0" fontId="16" fillId="0" borderId="58" xfId="0" applyFont="1" applyBorder="1" applyAlignment="1">
      <alignment horizontal="left" vertical="center" wrapText="1"/>
    </xf>
    <xf numFmtId="4" fontId="34" fillId="0" borderId="33" xfId="0" applyNumberFormat="1" applyFont="1" applyBorder="1" applyAlignment="1">
      <alignment horizontal="center" vertical="top" wrapText="1"/>
    </xf>
    <xf numFmtId="0" fontId="34" fillId="0" borderId="29" xfId="0" applyFont="1" applyBorder="1" applyAlignment="1">
      <alignment horizontal="center" vertical="top" wrapText="1"/>
    </xf>
    <xf numFmtId="0" fontId="4" fillId="37" borderId="15"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7" borderId="62" xfId="0" applyFont="1" applyFill="1" applyBorder="1" applyAlignment="1">
      <alignment horizontal="center" vertical="center" wrapText="1"/>
    </xf>
    <xf numFmtId="0" fontId="4" fillId="37" borderId="29" xfId="0" applyFont="1" applyFill="1" applyBorder="1" applyAlignment="1">
      <alignment horizontal="center" vertical="center" wrapText="1"/>
    </xf>
    <xf numFmtId="0" fontId="4" fillId="37" borderId="54" xfId="0" applyFont="1" applyFill="1" applyBorder="1" applyAlignment="1">
      <alignment horizontal="center" vertical="center" wrapText="1"/>
    </xf>
    <xf numFmtId="0" fontId="4" fillId="37" borderId="47" xfId="0" applyFont="1" applyFill="1" applyBorder="1" applyAlignment="1">
      <alignment horizontal="center" vertical="center" wrapText="1"/>
    </xf>
    <xf numFmtId="0" fontId="4" fillId="0" borderId="0" xfId="0" applyFont="1" applyAlignment="1">
      <alignment horizontal="left" wrapText="1"/>
    </xf>
    <xf numFmtId="0" fontId="4" fillId="37" borderId="22" xfId="0" applyFont="1" applyFill="1" applyBorder="1" applyAlignment="1">
      <alignment horizontal="center" vertical="center" wrapText="1"/>
    </xf>
    <xf numFmtId="0" fontId="4" fillId="37" borderId="24" xfId="0" applyFont="1" applyFill="1" applyBorder="1" applyAlignment="1">
      <alignment horizontal="center" vertical="center" wrapText="1"/>
    </xf>
    <xf numFmtId="17" fontId="15" fillId="37" borderId="43" xfId="57" applyNumberFormat="1" applyFont="1" applyFill="1" applyBorder="1" applyAlignment="1">
      <alignment horizontal="center"/>
      <protection/>
    </xf>
    <xf numFmtId="17" fontId="15" fillId="37" borderId="66" xfId="57" applyNumberFormat="1" applyFont="1" applyFill="1" applyBorder="1" applyAlignment="1">
      <alignment horizontal="center"/>
      <protection/>
    </xf>
    <xf numFmtId="17" fontId="15" fillId="37" borderId="67" xfId="57" applyNumberFormat="1" applyFont="1" applyFill="1" applyBorder="1" applyAlignment="1">
      <alignment horizontal="center"/>
      <protection/>
    </xf>
    <xf numFmtId="0" fontId="15" fillId="37" borderId="43" xfId="57" applyFont="1" applyFill="1" applyBorder="1" applyAlignment="1">
      <alignment horizontal="center"/>
      <protection/>
    </xf>
    <xf numFmtId="0" fontId="15" fillId="37" borderId="66" xfId="57" applyFont="1" applyFill="1" applyBorder="1" applyAlignment="1">
      <alignment horizontal="center"/>
      <protection/>
    </xf>
    <xf numFmtId="0" fontId="15" fillId="37" borderId="67" xfId="57" applyFont="1" applyFill="1" applyBorder="1" applyAlignment="1">
      <alignment horizontal="center"/>
      <protection/>
    </xf>
    <xf numFmtId="185" fontId="15" fillId="37" borderId="68" xfId="57" applyNumberFormat="1" applyFont="1" applyFill="1" applyBorder="1" applyAlignment="1">
      <alignment horizontal="center" vertical="top" wrapText="1"/>
      <protection/>
    </xf>
    <xf numFmtId="185" fontId="15" fillId="37" borderId="23" xfId="57" applyNumberFormat="1" applyFont="1" applyFill="1" applyBorder="1" applyAlignment="1">
      <alignment horizontal="center" vertical="top" wrapText="1"/>
      <protection/>
    </xf>
    <xf numFmtId="0" fontId="4" fillId="37" borderId="62" xfId="0" applyFont="1" applyFill="1" applyBorder="1" applyAlignment="1">
      <alignment horizontal="center" wrapText="1"/>
    </xf>
    <xf numFmtId="0" fontId="4" fillId="37" borderId="29" xfId="0" applyFont="1" applyFill="1" applyBorder="1" applyAlignment="1">
      <alignment horizontal="center" wrapText="1"/>
    </xf>
    <xf numFmtId="0" fontId="26" fillId="0" borderId="0" xfId="0" applyFont="1" applyAlignment="1">
      <alignment horizontal="left" vertical="center" wrapText="1"/>
    </xf>
    <xf numFmtId="0" fontId="34" fillId="0" borderId="36" xfId="0" applyFont="1" applyBorder="1" applyAlignment="1">
      <alignment vertical="top" wrapText="1"/>
    </xf>
    <xf numFmtId="0" fontId="34" fillId="0" borderId="35" xfId="0" applyFont="1" applyBorder="1" applyAlignment="1">
      <alignment vertical="top" wrapText="1"/>
    </xf>
    <xf numFmtId="0" fontId="34" fillId="0" borderId="13" xfId="0" applyFont="1" applyBorder="1" applyAlignment="1">
      <alignment vertical="top" wrapText="1"/>
    </xf>
    <xf numFmtId="4" fontId="34" fillId="0" borderId="36" xfId="0" applyNumberFormat="1" applyFont="1" applyBorder="1" applyAlignment="1">
      <alignment horizontal="right" vertical="top" wrapText="1"/>
    </xf>
    <xf numFmtId="4" fontId="34" fillId="0" borderId="35" xfId="0" applyNumberFormat="1" applyFont="1" applyBorder="1" applyAlignment="1">
      <alignment horizontal="right" vertical="top" wrapText="1"/>
    </xf>
    <xf numFmtId="4" fontId="34" fillId="0" borderId="13" xfId="0" applyNumberFormat="1" applyFont="1" applyBorder="1" applyAlignment="1">
      <alignment horizontal="right" vertical="top" wrapText="1"/>
    </xf>
    <xf numFmtId="14" fontId="34" fillId="0" borderId="36" xfId="0" applyNumberFormat="1" applyFont="1" applyBorder="1" applyAlignment="1">
      <alignment vertical="top" wrapText="1"/>
    </xf>
    <xf numFmtId="14" fontId="34" fillId="0" borderId="35" xfId="0" applyNumberFormat="1" applyFont="1" applyBorder="1" applyAlignment="1">
      <alignment vertical="top" wrapText="1"/>
    </xf>
    <xf numFmtId="14" fontId="34" fillId="0" borderId="13" xfId="0" applyNumberFormat="1" applyFont="1" applyBorder="1" applyAlignment="1">
      <alignment vertical="top" wrapText="1"/>
    </xf>
    <xf numFmtId="0" fontId="19" fillId="33" borderId="37" xfId="0" applyFont="1" applyFill="1" applyBorder="1" applyAlignment="1">
      <alignment horizontal="center" vertical="center" wrapText="1"/>
    </xf>
    <xf numFmtId="0" fontId="19" fillId="33" borderId="46" xfId="0" applyFont="1" applyFill="1" applyBorder="1" applyAlignment="1">
      <alignment horizontal="center" vertical="center" wrapText="1"/>
    </xf>
    <xf numFmtId="0" fontId="19" fillId="33" borderId="30" xfId="0" applyFont="1" applyFill="1" applyBorder="1" applyAlignment="1">
      <alignment horizontal="center" vertical="center" wrapText="1"/>
    </xf>
    <xf numFmtId="0" fontId="19" fillId="33" borderId="38" xfId="0" applyFont="1" applyFill="1" applyBorder="1" applyAlignment="1">
      <alignment horizontal="center" vertical="center" wrapText="1"/>
    </xf>
    <xf numFmtId="0" fontId="19" fillId="33" borderId="27"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wrapText="1"/>
    </xf>
    <xf numFmtId="0" fontId="15" fillId="33" borderId="36" xfId="0" applyFont="1" applyFill="1" applyBorder="1" applyAlignment="1">
      <alignment vertical="top" wrapText="1"/>
    </xf>
    <xf numFmtId="0" fontId="15" fillId="33" borderId="13" xfId="0" applyFont="1" applyFill="1" applyBorder="1" applyAlignment="1">
      <alignment vertical="top" wrapText="1"/>
    </xf>
    <xf numFmtId="0" fontId="15" fillId="33" borderId="37" xfId="0" applyFont="1" applyFill="1" applyBorder="1" applyAlignment="1">
      <alignment horizontal="center" vertical="top" wrapText="1"/>
    </xf>
    <xf numFmtId="0" fontId="15" fillId="33" borderId="46" xfId="0" applyFont="1" applyFill="1" applyBorder="1" applyAlignment="1">
      <alignment horizontal="center" vertical="top" wrapText="1"/>
    </xf>
    <xf numFmtId="0" fontId="15" fillId="33" borderId="30" xfId="0" applyFont="1" applyFill="1" applyBorder="1" applyAlignment="1">
      <alignment horizontal="center" vertical="top" wrapText="1"/>
    </xf>
    <xf numFmtId="0" fontId="15" fillId="33" borderId="38" xfId="0" applyFont="1" applyFill="1" applyBorder="1" applyAlignment="1">
      <alignment horizontal="center" vertical="top" wrapText="1"/>
    </xf>
    <xf numFmtId="0" fontId="15" fillId="33" borderId="27" xfId="0" applyFont="1" applyFill="1" applyBorder="1" applyAlignment="1">
      <alignment horizontal="center" vertical="top" wrapText="1"/>
    </xf>
    <xf numFmtId="0" fontId="15" fillId="33" borderId="19" xfId="0" applyFont="1" applyFill="1" applyBorder="1" applyAlignment="1">
      <alignment horizontal="center" vertical="top" wrapText="1"/>
    </xf>
    <xf numFmtId="0" fontId="19" fillId="33" borderId="36" xfId="0" applyFont="1" applyFill="1" applyBorder="1" applyAlignment="1">
      <alignment horizontal="center" vertical="center" wrapText="1"/>
    </xf>
    <xf numFmtId="0" fontId="19" fillId="33" borderId="35"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6" fillId="0" borderId="0" xfId="0" applyFont="1" applyAlignment="1">
      <alignment wrapText="1"/>
    </xf>
    <xf numFmtId="0" fontId="23" fillId="33" borderId="37" xfId="0" applyFont="1" applyFill="1" applyBorder="1" applyAlignment="1">
      <alignment horizontal="center" vertical="top" wrapText="1"/>
    </xf>
    <xf numFmtId="0" fontId="23" fillId="33" borderId="46" xfId="0" applyFont="1" applyFill="1" applyBorder="1" applyAlignment="1">
      <alignment horizontal="center" vertical="top" wrapText="1"/>
    </xf>
    <xf numFmtId="0" fontId="23" fillId="33" borderId="30" xfId="0" applyFont="1" applyFill="1" applyBorder="1" applyAlignment="1">
      <alignment horizontal="center" vertical="top" wrapText="1"/>
    </xf>
    <xf numFmtId="0" fontId="23" fillId="33" borderId="38" xfId="0" applyFont="1" applyFill="1" applyBorder="1" applyAlignment="1">
      <alignment horizontal="center" vertical="top" wrapText="1"/>
    </xf>
    <xf numFmtId="0" fontId="23" fillId="33" borderId="27" xfId="0" applyFont="1" applyFill="1" applyBorder="1" applyAlignment="1">
      <alignment horizontal="center" vertical="top" wrapText="1"/>
    </xf>
    <xf numFmtId="0" fontId="23" fillId="33" borderId="19" xfId="0" applyFont="1" applyFill="1" applyBorder="1" applyAlignment="1">
      <alignment horizontal="center" vertical="top" wrapText="1"/>
    </xf>
    <xf numFmtId="0" fontId="23" fillId="33" borderId="39" xfId="0" applyFont="1" applyFill="1" applyBorder="1" applyAlignment="1">
      <alignment horizontal="center" vertical="top" wrapText="1"/>
    </xf>
    <xf numFmtId="0" fontId="23" fillId="33" borderId="0" xfId="0" applyFont="1" applyFill="1" applyBorder="1" applyAlignment="1">
      <alignment horizontal="center" vertical="top" wrapText="1"/>
    </xf>
    <xf numFmtId="0" fontId="23" fillId="33" borderId="31" xfId="0" applyFont="1" applyFill="1" applyBorder="1" applyAlignment="1">
      <alignment horizontal="center" vertical="top" wrapText="1"/>
    </xf>
    <xf numFmtId="0" fontId="19" fillId="0" borderId="69" xfId="0" applyFont="1" applyBorder="1" applyAlignment="1">
      <alignment horizontal="center" vertical="top" wrapText="1"/>
    </xf>
    <xf numFmtId="0" fontId="19" fillId="0" borderId="64" xfId="0" applyFont="1" applyBorder="1" applyAlignment="1">
      <alignment horizontal="center" vertical="top" wrapText="1"/>
    </xf>
    <xf numFmtId="0" fontId="19" fillId="0" borderId="70" xfId="0" applyFont="1" applyBorder="1" applyAlignment="1">
      <alignment horizontal="center" vertical="top" wrapText="1"/>
    </xf>
    <xf numFmtId="0" fontId="19" fillId="0" borderId="71" xfId="0" applyFont="1" applyBorder="1" applyAlignment="1">
      <alignment horizontal="center" vertical="top" wrapText="1"/>
    </xf>
    <xf numFmtId="0" fontId="0" fillId="0" borderId="0" xfId="0" applyAlignment="1">
      <alignment horizontal="left" vertical="top" wrapText="1"/>
    </xf>
    <xf numFmtId="0" fontId="19" fillId="33" borderId="49" xfId="0" applyFont="1" applyFill="1" applyBorder="1" applyAlignment="1">
      <alignment horizontal="center" vertical="top" wrapText="1"/>
    </xf>
    <xf numFmtId="0" fontId="19" fillId="33" borderId="21" xfId="0" applyFont="1" applyFill="1" applyBorder="1" applyAlignment="1">
      <alignment horizontal="center" vertical="top" wrapText="1"/>
    </xf>
    <xf numFmtId="0" fontId="23" fillId="33" borderId="36" xfId="0" applyFont="1" applyFill="1" applyBorder="1" applyAlignment="1">
      <alignment vertical="top" wrapText="1"/>
    </xf>
    <xf numFmtId="0" fontId="23" fillId="33" borderId="35" xfId="0" applyFont="1" applyFill="1" applyBorder="1" applyAlignment="1">
      <alignment vertical="top" wrapText="1"/>
    </xf>
    <xf numFmtId="0" fontId="23" fillId="33" borderId="13" xfId="0" applyFont="1" applyFill="1" applyBorder="1" applyAlignment="1">
      <alignment vertical="top" wrapText="1"/>
    </xf>
    <xf numFmtId="0" fontId="19" fillId="33" borderId="36" xfId="0" applyFont="1" applyFill="1" applyBorder="1" applyAlignment="1">
      <alignment horizontal="center" vertical="top" wrapText="1"/>
    </xf>
    <xf numFmtId="0" fontId="19" fillId="33" borderId="13" xfId="0" applyFont="1" applyFill="1" applyBorder="1" applyAlignment="1">
      <alignment horizontal="center" vertical="top" wrapText="1"/>
    </xf>
    <xf numFmtId="0" fontId="26" fillId="0" borderId="0" xfId="0" applyFont="1" applyAlignment="1">
      <alignment horizontal="left" vertical="top" wrapText="1"/>
    </xf>
    <xf numFmtId="0" fontId="19" fillId="0" borderId="49" xfId="0" applyFont="1" applyBorder="1" applyAlignment="1">
      <alignment horizontal="left"/>
    </xf>
    <xf numFmtId="0" fontId="19" fillId="0" borderId="20" xfId="0" applyFont="1" applyBorder="1" applyAlignment="1">
      <alignment horizontal="left"/>
    </xf>
    <xf numFmtId="0" fontId="19" fillId="0" borderId="61" xfId="0" applyFont="1" applyBorder="1" applyAlignment="1">
      <alignment horizontal="left"/>
    </xf>
    <xf numFmtId="0" fontId="19" fillId="0" borderId="34" xfId="0" applyFont="1" applyBorder="1" applyAlignment="1">
      <alignment horizontal="left" vertical="top" wrapText="1"/>
    </xf>
    <xf numFmtId="0" fontId="19" fillId="0" borderId="63" xfId="0" applyFont="1" applyBorder="1" applyAlignment="1">
      <alignment horizontal="left" vertical="top" wrapText="1"/>
    </xf>
    <xf numFmtId="0" fontId="19" fillId="0" borderId="64" xfId="0" applyFont="1" applyBorder="1" applyAlignment="1">
      <alignment horizontal="left" vertical="top" wrapText="1"/>
    </xf>
    <xf numFmtId="0" fontId="0" fillId="0" borderId="20" xfId="0" applyBorder="1" applyAlignment="1">
      <alignment horizontal="center" vertical="top" wrapText="1"/>
    </xf>
    <xf numFmtId="0" fontId="0" fillId="0" borderId="61" xfId="0" applyBorder="1" applyAlignment="1">
      <alignment horizontal="center" vertical="top" wrapText="1"/>
    </xf>
    <xf numFmtId="2" fontId="37" fillId="0" borderId="68" xfId="0" applyNumberFormat="1" applyFont="1" applyBorder="1" applyAlignment="1">
      <alignment horizontal="right"/>
    </xf>
    <xf numFmtId="2" fontId="37" fillId="0" borderId="72" xfId="0" applyNumberFormat="1" applyFont="1" applyBorder="1" applyAlignment="1">
      <alignment horizontal="right"/>
    </xf>
    <xf numFmtId="2" fontId="37" fillId="0" borderId="73" xfId="0" applyNumberFormat="1" applyFont="1" applyBorder="1" applyAlignment="1">
      <alignment horizontal="right"/>
    </xf>
    <xf numFmtId="0" fontId="37" fillId="0" borderId="62" xfId="0" applyFont="1" applyBorder="1" applyAlignment="1">
      <alignment horizontal="right"/>
    </xf>
    <xf numFmtId="0" fontId="37" fillId="0" borderId="65" xfId="0" applyFont="1" applyBorder="1" applyAlignment="1">
      <alignment horizontal="right"/>
    </xf>
    <xf numFmtId="0" fontId="37" fillId="0" borderId="45" xfId="0" applyFont="1" applyBorder="1" applyAlignment="1">
      <alignment horizontal="right"/>
    </xf>
    <xf numFmtId="2" fontId="37" fillId="0" borderId="57" xfId="0" applyNumberFormat="1" applyFont="1" applyBorder="1" applyAlignment="1">
      <alignment horizontal="right"/>
    </xf>
    <xf numFmtId="2" fontId="37" fillId="0" borderId="11" xfId="0" applyNumberFormat="1" applyFont="1" applyBorder="1" applyAlignment="1">
      <alignment horizontal="right"/>
    </xf>
    <xf numFmtId="2" fontId="37" fillId="0" borderId="59" xfId="0" applyNumberFormat="1" applyFont="1" applyBorder="1" applyAlignment="1">
      <alignment horizontal="right"/>
    </xf>
    <xf numFmtId="0" fontId="37" fillId="0" borderId="62" xfId="0" applyFont="1" applyBorder="1" applyAlignment="1">
      <alignment horizontal="center" vertical="top" wrapText="1"/>
    </xf>
    <xf numFmtId="0" fontId="37" fillId="0" borderId="65" xfId="0" applyFont="1" applyBorder="1" applyAlignment="1">
      <alignment horizontal="center" vertical="top" wrapText="1"/>
    </xf>
    <xf numFmtId="0" fontId="37" fillId="0" borderId="29" xfId="0" applyFont="1" applyBorder="1" applyAlignment="1">
      <alignment horizontal="center" vertical="top" wrapText="1"/>
    </xf>
    <xf numFmtId="0" fontId="6" fillId="0" borderId="0" xfId="0" applyFont="1" applyAlignment="1">
      <alignment horizontal="left" vertical="top" wrapText="1"/>
    </xf>
    <xf numFmtId="0" fontId="6" fillId="0" borderId="0" xfId="0" applyFont="1" applyAlignment="1">
      <alignment horizontal="left" vertical="top" wrapText="1"/>
    </xf>
    <xf numFmtId="2" fontId="37" fillId="0" borderId="62" xfId="0" applyNumberFormat="1" applyFont="1" applyBorder="1" applyAlignment="1">
      <alignment horizontal="right"/>
    </xf>
    <xf numFmtId="2" fontId="37" fillId="0" borderId="65" xfId="0" applyNumberFormat="1" applyFont="1" applyBorder="1" applyAlignment="1">
      <alignment horizontal="right"/>
    </xf>
    <xf numFmtId="2" fontId="37" fillId="0" borderId="45" xfId="0" applyNumberFormat="1" applyFont="1" applyBorder="1" applyAlignment="1">
      <alignment horizontal="right"/>
    </xf>
    <xf numFmtId="0" fontId="6" fillId="0" borderId="74" xfId="0" applyFont="1" applyBorder="1" applyAlignment="1">
      <alignment horizontal="right"/>
    </xf>
    <xf numFmtId="0" fontId="6" fillId="0" borderId="75" xfId="0" applyFont="1" applyBorder="1" applyAlignment="1">
      <alignment horizontal="right"/>
    </xf>
    <xf numFmtId="0" fontId="6" fillId="0" borderId="76" xfId="0" applyFont="1" applyBorder="1" applyAlignment="1">
      <alignment horizontal="right"/>
    </xf>
    <xf numFmtId="0" fontId="6" fillId="0" borderId="54" xfId="0" applyFont="1" applyBorder="1" applyAlignment="1">
      <alignment horizontal="right"/>
    </xf>
    <xf numFmtId="0" fontId="6" fillId="0" borderId="60" xfId="0" applyFont="1" applyBorder="1" applyAlignment="1">
      <alignment horizontal="right"/>
    </xf>
    <xf numFmtId="0" fontId="6" fillId="0" borderId="47" xfId="0" applyFont="1" applyBorder="1" applyAlignment="1">
      <alignment horizontal="right"/>
    </xf>
    <xf numFmtId="0" fontId="19" fillId="0" borderId="49" xfId="0" applyFont="1" applyBorder="1" applyAlignment="1">
      <alignment horizontal="center" vertical="top" wrapText="1"/>
    </xf>
    <xf numFmtId="0" fontId="19" fillId="0" borderId="20" xfId="0" applyFont="1" applyBorder="1" applyAlignment="1">
      <alignment horizontal="center" vertical="top" wrapText="1"/>
    </xf>
    <xf numFmtId="0" fontId="19" fillId="0" borderId="61" xfId="0" applyFont="1" applyBorder="1" applyAlignment="1">
      <alignment horizontal="center" vertical="top" wrapText="1"/>
    </xf>
    <xf numFmtId="2" fontId="37" fillId="0" borderId="54" xfId="0" applyNumberFormat="1" applyFont="1" applyBorder="1" applyAlignment="1">
      <alignment horizontal="right"/>
    </xf>
    <xf numFmtId="2" fontId="37" fillId="0" borderId="60" xfId="0" applyNumberFormat="1" applyFont="1" applyBorder="1" applyAlignment="1">
      <alignment horizontal="right"/>
    </xf>
    <xf numFmtId="2" fontId="37" fillId="0" borderId="58" xfId="0" applyNumberFormat="1" applyFont="1" applyBorder="1" applyAlignment="1">
      <alignment horizontal="right"/>
    </xf>
    <xf numFmtId="0" fontId="37" fillId="0" borderId="62" xfId="0" applyFont="1" applyBorder="1" applyAlignment="1">
      <alignment horizontal="left" vertical="top" wrapText="1"/>
    </xf>
    <xf numFmtId="0" fontId="37" fillId="0" borderId="65" xfId="0" applyFont="1" applyBorder="1" applyAlignment="1">
      <alignment horizontal="left" vertical="top" wrapText="1"/>
    </xf>
    <xf numFmtId="0" fontId="37" fillId="0" borderId="29" xfId="0" applyFont="1" applyBorder="1" applyAlignment="1">
      <alignment horizontal="left" vertical="top" wrapText="1"/>
    </xf>
    <xf numFmtId="0" fontId="19" fillId="33" borderId="35" xfId="0" applyFont="1" applyFill="1" applyBorder="1" applyAlignment="1">
      <alignment horizontal="center" vertical="top" wrapText="1"/>
    </xf>
    <xf numFmtId="49" fontId="11" fillId="0" borderId="49" xfId="0" applyNumberFormat="1" applyFont="1" applyBorder="1" applyAlignment="1">
      <alignment horizontal="center" vertical="top" wrapText="1"/>
    </xf>
    <xf numFmtId="49" fontId="11" fillId="0" borderId="20" xfId="0" applyNumberFormat="1" applyFont="1" applyBorder="1" applyAlignment="1">
      <alignment horizontal="center" vertical="top" wrapText="1"/>
    </xf>
    <xf numFmtId="0" fontId="12" fillId="0" borderId="0" xfId="0" applyFont="1" applyAlignment="1">
      <alignment horizontal="left" vertical="center" wrapText="1"/>
    </xf>
    <xf numFmtId="0" fontId="11" fillId="33" borderId="15" xfId="0" applyFont="1" applyFill="1" applyBorder="1" applyAlignment="1">
      <alignment horizontal="center" vertical="top" wrapText="1"/>
    </xf>
    <xf numFmtId="0" fontId="11" fillId="33" borderId="10" xfId="0" applyFont="1" applyFill="1" applyBorder="1" applyAlignment="1">
      <alignment horizontal="center" vertical="top" wrapText="1"/>
    </xf>
    <xf numFmtId="0" fontId="11" fillId="33" borderId="28" xfId="0" applyFont="1" applyFill="1" applyBorder="1" applyAlignment="1">
      <alignment horizontal="center" vertical="top" wrapText="1"/>
    </xf>
    <xf numFmtId="0" fontId="11" fillId="0" borderId="49" xfId="0" applyFont="1" applyFill="1" applyBorder="1" applyAlignment="1">
      <alignment horizontal="center" vertical="top"/>
    </xf>
    <xf numFmtId="0" fontId="11" fillId="0" borderId="20" xfId="0" applyFont="1" applyFill="1" applyBorder="1" applyAlignment="1">
      <alignment horizontal="center" vertical="top"/>
    </xf>
    <xf numFmtId="0" fontId="11" fillId="33" borderId="54" xfId="0" applyFont="1" applyFill="1" applyBorder="1" applyAlignment="1">
      <alignment horizontal="center" vertical="top"/>
    </xf>
    <xf numFmtId="0" fontId="11" fillId="33" borderId="60" xfId="0" applyFont="1" applyFill="1" applyBorder="1" applyAlignment="1">
      <alignment horizontal="center" vertical="top"/>
    </xf>
    <xf numFmtId="0" fontId="11" fillId="33" borderId="58" xfId="0" applyFont="1" applyFill="1" applyBorder="1" applyAlignment="1">
      <alignment horizontal="center" vertical="top"/>
    </xf>
    <xf numFmtId="49" fontId="12" fillId="0" borderId="54" xfId="0" applyNumberFormat="1" applyFont="1" applyBorder="1" applyAlignment="1">
      <alignment horizontal="center" vertical="top" wrapText="1"/>
    </xf>
    <xf numFmtId="49" fontId="12" fillId="0" borderId="60" xfId="0" applyNumberFormat="1" applyFont="1" applyBorder="1" applyAlignment="1">
      <alignment horizontal="center" vertical="top" wrapText="1"/>
    </xf>
    <xf numFmtId="49" fontId="12" fillId="0" borderId="58" xfId="0" applyNumberFormat="1" applyFont="1" applyBorder="1" applyAlignment="1">
      <alignment horizontal="center" vertical="top" wrapText="1"/>
    </xf>
    <xf numFmtId="0" fontId="11" fillId="33" borderId="57" xfId="0" applyFont="1" applyFill="1" applyBorder="1" applyAlignment="1">
      <alignment horizontal="center" vertical="top" wrapText="1"/>
    </xf>
    <xf numFmtId="0" fontId="11" fillId="33" borderId="11" xfId="0" applyFont="1" applyFill="1" applyBorder="1" applyAlignment="1">
      <alignment horizontal="center" vertical="top" wrapText="1"/>
    </xf>
    <xf numFmtId="0" fontId="11" fillId="33" borderId="59" xfId="0" applyFont="1" applyFill="1" applyBorder="1" applyAlignment="1">
      <alignment horizontal="center" vertical="top" wrapText="1"/>
    </xf>
    <xf numFmtId="0" fontId="11" fillId="33" borderId="62" xfId="0" applyFont="1" applyFill="1" applyBorder="1" applyAlignment="1">
      <alignment horizontal="center" vertical="top" wrapText="1"/>
    </xf>
    <xf numFmtId="0" fontId="11" fillId="33" borderId="65" xfId="0" applyFont="1" applyFill="1" applyBorder="1" applyAlignment="1">
      <alignment horizontal="center" vertical="top" wrapText="1"/>
    </xf>
    <xf numFmtId="0" fontId="11" fillId="33" borderId="45" xfId="0" applyFont="1" applyFill="1" applyBorder="1" applyAlignment="1">
      <alignment horizontal="center" vertical="top" wrapText="1"/>
    </xf>
    <xf numFmtId="0" fontId="11" fillId="33" borderId="77" xfId="0" applyFont="1" applyFill="1" applyBorder="1" applyAlignment="1">
      <alignment horizontal="center" vertical="top" wrapText="1"/>
    </xf>
    <xf numFmtId="0" fontId="11" fillId="33" borderId="78" xfId="0" applyFont="1" applyFill="1" applyBorder="1" applyAlignment="1">
      <alignment horizontal="center" vertical="top" wrapText="1"/>
    </xf>
    <xf numFmtId="0" fontId="11" fillId="33" borderId="79" xfId="0" applyFont="1" applyFill="1" applyBorder="1" applyAlignment="1">
      <alignment horizontal="center" vertical="top" wrapText="1"/>
    </xf>
    <xf numFmtId="0" fontId="11" fillId="33" borderId="37" xfId="0" applyFont="1" applyFill="1" applyBorder="1" applyAlignment="1">
      <alignment horizontal="center" vertical="top" wrapText="1"/>
    </xf>
    <xf numFmtId="0" fontId="11" fillId="33" borderId="46" xfId="0" applyFont="1" applyFill="1" applyBorder="1" applyAlignment="1">
      <alignment horizontal="center" vertical="top" wrapText="1"/>
    </xf>
    <xf numFmtId="0" fontId="11" fillId="33" borderId="30" xfId="0" applyFont="1" applyFill="1" applyBorder="1" applyAlignment="1">
      <alignment horizontal="center" vertical="top" wrapText="1"/>
    </xf>
    <xf numFmtId="0" fontId="11" fillId="33" borderId="38" xfId="0" applyFont="1" applyFill="1" applyBorder="1" applyAlignment="1">
      <alignment horizontal="center" vertical="top" wrapText="1"/>
    </xf>
    <xf numFmtId="0" fontId="11" fillId="33" borderId="27" xfId="0" applyFont="1" applyFill="1" applyBorder="1" applyAlignment="1">
      <alignment horizontal="center" vertical="top" wrapText="1"/>
    </xf>
    <xf numFmtId="0" fontId="11" fillId="33" borderId="31" xfId="0" applyFont="1" applyFill="1" applyBorder="1" applyAlignment="1">
      <alignment horizontal="center" vertical="top" wrapText="1"/>
    </xf>
    <xf numFmtId="49" fontId="40" fillId="0" borderId="17" xfId="0" applyNumberFormat="1" applyFont="1" applyBorder="1" applyAlignment="1">
      <alignment horizontal="center" vertical="center" wrapText="1"/>
    </xf>
    <xf numFmtId="49" fontId="40" fillId="0" borderId="60" xfId="0" applyNumberFormat="1" applyFont="1" applyBorder="1" applyAlignment="1">
      <alignment horizontal="center" vertical="center" wrapText="1"/>
    </xf>
    <xf numFmtId="49" fontId="40" fillId="0" borderId="47" xfId="0" applyNumberFormat="1" applyFont="1" applyBorder="1" applyAlignment="1">
      <alignment horizontal="center" vertical="center" wrapText="1"/>
    </xf>
    <xf numFmtId="0" fontId="19" fillId="0" borderId="80" xfId="0" applyFont="1" applyFill="1" applyBorder="1" applyAlignment="1">
      <alignment horizontal="left" vertical="top" wrapText="1"/>
    </xf>
    <xf numFmtId="0" fontId="19" fillId="0" borderId="81" xfId="0" applyFont="1" applyFill="1" applyBorder="1" applyAlignment="1">
      <alignment horizontal="left" vertical="top" wrapText="1"/>
    </xf>
    <xf numFmtId="0" fontId="19" fillId="0" borderId="82" xfId="0" applyFont="1" applyFill="1" applyBorder="1" applyAlignment="1">
      <alignment horizontal="left" vertical="top" wrapText="1"/>
    </xf>
    <xf numFmtId="0" fontId="19" fillId="33" borderId="48" xfId="0" applyFont="1" applyFill="1" applyBorder="1" applyAlignment="1">
      <alignment horizontal="center" vertical="top" wrapText="1"/>
    </xf>
    <xf numFmtId="0" fontId="19" fillId="33" borderId="28" xfId="0" applyFont="1" applyFill="1" applyBorder="1" applyAlignment="1">
      <alignment horizontal="center" vertical="top" wrapText="1"/>
    </xf>
    <xf numFmtId="0" fontId="19" fillId="33" borderId="20" xfId="0" applyFont="1" applyFill="1" applyBorder="1" applyAlignment="1">
      <alignment horizontal="center" vertical="top" wrapText="1"/>
    </xf>
    <xf numFmtId="0" fontId="19" fillId="33" borderId="54" xfId="0" applyFont="1" applyFill="1" applyBorder="1" applyAlignment="1">
      <alignment horizontal="center" vertical="top" wrapText="1"/>
    </xf>
    <xf numFmtId="0" fontId="19" fillId="33" borderId="58" xfId="0" applyFont="1" applyFill="1" applyBorder="1" applyAlignment="1">
      <alignment horizontal="center" vertical="top" wrapText="1"/>
    </xf>
    <xf numFmtId="0" fontId="19" fillId="33" borderId="15" xfId="0" applyFont="1" applyFill="1" applyBorder="1" applyAlignment="1">
      <alignment horizontal="center" vertical="top" wrapText="1"/>
    </xf>
    <xf numFmtId="0" fontId="19" fillId="33" borderId="62" xfId="0" applyFont="1" applyFill="1" applyBorder="1" applyAlignment="1">
      <alignment horizontal="center" vertical="top" wrapText="1"/>
    </xf>
    <xf numFmtId="0" fontId="19" fillId="33" borderId="45" xfId="0" applyFont="1" applyFill="1" applyBorder="1" applyAlignment="1">
      <alignment horizontal="center" vertical="top" wrapText="1"/>
    </xf>
    <xf numFmtId="0" fontId="40" fillId="0" borderId="0" xfId="0" applyFont="1" applyFill="1" applyBorder="1" applyAlignment="1">
      <alignment horizontal="left" vertical="top" wrapText="1"/>
    </xf>
    <xf numFmtId="0" fontId="40" fillId="0" borderId="0" xfId="0" applyFont="1" applyFill="1" applyBorder="1" applyAlignment="1">
      <alignment horizontal="left" vertical="top" wrapText="1"/>
    </xf>
    <xf numFmtId="0" fontId="8" fillId="0" borderId="0" xfId="0" applyFont="1" applyAlignment="1">
      <alignment horizontal="center"/>
    </xf>
    <xf numFmtId="0" fontId="15" fillId="33" borderId="36" xfId="0" applyFont="1" applyFill="1" applyBorder="1" applyAlignment="1">
      <alignment horizontal="center" vertical="top" wrapText="1"/>
    </xf>
    <xf numFmtId="0" fontId="15" fillId="33" borderId="13" xfId="0" applyFont="1" applyFill="1" applyBorder="1" applyAlignment="1">
      <alignment horizontal="center" vertical="top" wrapText="1"/>
    </xf>
    <xf numFmtId="0" fontId="15" fillId="33" borderId="35" xfId="0" applyFont="1" applyFill="1" applyBorder="1" applyAlignment="1">
      <alignment horizontal="center" vertical="top" wrapText="1"/>
    </xf>
    <xf numFmtId="0" fontId="16" fillId="33" borderId="38" xfId="0" applyFont="1" applyFill="1" applyBorder="1" applyAlignment="1">
      <alignment horizontal="center" vertical="top" wrapText="1"/>
    </xf>
    <xf numFmtId="0" fontId="16" fillId="33" borderId="27" xfId="0" applyFont="1" applyFill="1" applyBorder="1" applyAlignment="1">
      <alignment horizontal="center" vertical="top" wrapText="1"/>
    </xf>
    <xf numFmtId="0" fontId="16" fillId="33" borderId="19" xfId="0" applyFont="1" applyFill="1" applyBorder="1" applyAlignment="1">
      <alignment horizontal="center" vertical="top" wrapText="1"/>
    </xf>
    <xf numFmtId="0" fontId="11" fillId="0" borderId="0" xfId="0" applyFont="1" applyAlignment="1">
      <alignment horizontal="left" wrapText="1"/>
    </xf>
    <xf numFmtId="0" fontId="29" fillId="0" borderId="0" xfId="0" applyFont="1" applyAlignment="1">
      <alignment wrapText="1"/>
    </xf>
    <xf numFmtId="49" fontId="16" fillId="0" borderId="20" xfId="0" applyNumberFormat="1" applyFont="1" applyBorder="1" applyAlignment="1">
      <alignment horizontal="center" vertical="top" wrapText="1"/>
    </xf>
    <xf numFmtId="49" fontId="16" fillId="0" borderId="21" xfId="0" applyNumberFormat="1" applyFont="1" applyBorder="1" applyAlignment="1">
      <alignment horizontal="center" vertical="top" wrapText="1"/>
    </xf>
    <xf numFmtId="0" fontId="31" fillId="0" borderId="0" xfId="0" applyFont="1" applyAlignment="1">
      <alignment horizontal="left" vertical="center" wrapText="1"/>
    </xf>
    <xf numFmtId="0" fontId="29" fillId="0" borderId="0" xfId="0" applyFont="1" applyAlignment="1">
      <alignment horizontal="left" vertical="center" wrapText="1"/>
    </xf>
    <xf numFmtId="0" fontId="11" fillId="33" borderId="36" xfId="0" applyFont="1" applyFill="1" applyBorder="1" applyAlignment="1">
      <alignment vertical="top" wrapText="1"/>
    </xf>
    <xf numFmtId="0" fontId="11" fillId="33" borderId="13" xfId="0" applyFont="1" applyFill="1" applyBorder="1" applyAlignment="1">
      <alignment vertical="top" wrapText="1"/>
    </xf>
    <xf numFmtId="0" fontId="11" fillId="0" borderId="0" xfId="0" applyFont="1" applyAlignment="1">
      <alignment horizontal="left" vertical="center" wrapText="1"/>
    </xf>
    <xf numFmtId="0" fontId="11" fillId="0" borderId="0" xfId="0" applyFont="1" applyBorder="1" applyAlignment="1">
      <alignment vertical="top" wrapText="1"/>
    </xf>
    <xf numFmtId="0" fontId="11" fillId="0" borderId="0" xfId="0" applyFont="1" applyAlignment="1">
      <alignment horizontal="left"/>
    </xf>
    <xf numFmtId="0" fontId="11" fillId="33" borderId="37" xfId="0" applyFont="1" applyFill="1" applyBorder="1" applyAlignment="1">
      <alignment horizontal="left" vertical="top" wrapText="1"/>
    </xf>
    <xf numFmtId="0" fontId="11" fillId="33" borderId="46" xfId="0" applyFont="1" applyFill="1" applyBorder="1" applyAlignment="1">
      <alignment horizontal="left" vertical="top" wrapText="1"/>
    </xf>
    <xf numFmtId="0" fontId="11" fillId="33" borderId="30" xfId="0" applyFont="1" applyFill="1" applyBorder="1" applyAlignment="1">
      <alignment horizontal="left" vertical="top" wrapText="1"/>
    </xf>
    <xf numFmtId="0" fontId="11" fillId="33" borderId="38" xfId="0" applyFont="1" applyFill="1" applyBorder="1" applyAlignment="1">
      <alignment horizontal="left" vertical="top" wrapText="1"/>
    </xf>
    <xf numFmtId="0" fontId="11" fillId="33" borderId="27" xfId="0" applyFont="1" applyFill="1" applyBorder="1" applyAlignment="1">
      <alignment horizontal="left" vertical="top" wrapText="1"/>
    </xf>
    <xf numFmtId="0" fontId="11" fillId="33" borderId="19" xfId="0" applyFont="1" applyFill="1" applyBorder="1" applyAlignment="1">
      <alignment horizontal="left" vertical="top" wrapText="1"/>
    </xf>
    <xf numFmtId="0" fontId="12" fillId="0" borderId="49" xfId="0" applyFont="1" applyBorder="1" applyAlignment="1">
      <alignment horizontal="left" vertical="top" wrapText="1"/>
    </xf>
    <xf numFmtId="0" fontId="12" fillId="0" borderId="20" xfId="0" applyFont="1" applyBorder="1" applyAlignment="1">
      <alignment horizontal="left" vertical="top" wrapText="1"/>
    </xf>
    <xf numFmtId="0" fontId="12" fillId="0" borderId="21" xfId="0" applyFont="1" applyBorder="1" applyAlignment="1">
      <alignment horizontal="left" vertical="top" wrapText="1"/>
    </xf>
    <xf numFmtId="0" fontId="12" fillId="0" borderId="37" xfId="0" applyFont="1" applyBorder="1" applyAlignment="1">
      <alignment horizontal="left" vertical="top" wrapText="1"/>
    </xf>
    <xf numFmtId="0" fontId="12" fillId="0" borderId="46" xfId="0" applyFont="1" applyBorder="1" applyAlignment="1">
      <alignment horizontal="left" vertical="top" wrapText="1"/>
    </xf>
    <xf numFmtId="0" fontId="12" fillId="0" borderId="30" xfId="0" applyFont="1" applyBorder="1" applyAlignment="1">
      <alignment horizontal="left" vertical="top" wrapText="1"/>
    </xf>
    <xf numFmtId="0" fontId="54" fillId="0" borderId="38" xfId="0" applyFont="1" applyBorder="1" applyAlignment="1">
      <alignment horizontal="left" vertical="top" wrapText="1"/>
    </xf>
    <xf numFmtId="0" fontId="54" fillId="0" borderId="27" xfId="0" applyFont="1" applyBorder="1" applyAlignment="1">
      <alignment horizontal="left" vertical="top" wrapText="1"/>
    </xf>
    <xf numFmtId="0" fontId="54" fillId="0" borderId="19" xfId="0" applyFont="1" applyBorder="1" applyAlignment="1">
      <alignment horizontal="left" vertical="top" wrapText="1"/>
    </xf>
    <xf numFmtId="0" fontId="11" fillId="0" borderId="0" xfId="0" applyFont="1" applyBorder="1" applyAlignment="1">
      <alignment horizontal="left" vertical="top" wrapText="1"/>
    </xf>
    <xf numFmtId="0" fontId="12" fillId="0" borderId="36" xfId="0" applyFont="1" applyBorder="1" applyAlignment="1">
      <alignment horizontal="justify" vertical="top" wrapText="1"/>
    </xf>
    <xf numFmtId="0" fontId="12" fillId="0" borderId="13" xfId="0" applyFont="1" applyBorder="1" applyAlignment="1">
      <alignment horizontal="justify" vertical="top" wrapText="1"/>
    </xf>
    <xf numFmtId="0" fontId="19" fillId="0" borderId="0" xfId="0" applyNumberFormat="1" applyFont="1" applyAlignment="1">
      <alignment horizontal="left" vertical="center" wrapText="1"/>
    </xf>
    <xf numFmtId="0" fontId="15" fillId="33" borderId="39" xfId="0" applyFont="1" applyFill="1" applyBorder="1" applyAlignment="1">
      <alignment horizontal="center" vertical="top" wrapText="1"/>
    </xf>
    <xf numFmtId="0" fontId="15" fillId="33" borderId="0" xfId="0" applyFont="1" applyFill="1" applyBorder="1" applyAlignment="1">
      <alignment horizontal="center" vertical="top" wrapText="1"/>
    </xf>
    <xf numFmtId="0" fontId="15" fillId="33" borderId="31" xfId="0" applyFont="1" applyFill="1" applyBorder="1" applyAlignment="1">
      <alignment horizontal="center" vertical="top" wrapText="1"/>
    </xf>
    <xf numFmtId="0" fontId="8" fillId="33" borderId="69" xfId="0" applyFont="1" applyFill="1" applyBorder="1" applyAlignment="1">
      <alignment horizontal="center" vertical="top" wrapText="1"/>
    </xf>
    <xf numFmtId="0" fontId="8" fillId="33" borderId="64" xfId="0" applyFont="1" applyFill="1" applyBorder="1" applyAlignment="1">
      <alignment horizontal="center" vertical="top" wrapText="1"/>
    </xf>
    <xf numFmtId="0" fontId="8" fillId="33" borderId="74" xfId="0" applyFont="1" applyFill="1" applyBorder="1" applyAlignment="1">
      <alignment horizontal="center" vertical="top" wrapText="1"/>
    </xf>
    <xf numFmtId="0" fontId="8" fillId="33" borderId="76" xfId="0" applyFont="1" applyFill="1" applyBorder="1" applyAlignment="1">
      <alignment horizontal="center" vertical="top" wrapText="1"/>
    </xf>
    <xf numFmtId="10" fontId="0" fillId="33" borderId="56" xfId="0" applyNumberFormat="1" applyFill="1" applyBorder="1" applyAlignment="1">
      <alignment horizontal="center"/>
    </xf>
    <xf numFmtId="10" fontId="0" fillId="33" borderId="75" xfId="0" applyNumberFormat="1" applyFill="1" applyBorder="1" applyAlignment="1">
      <alignment horizontal="center"/>
    </xf>
    <xf numFmtId="10" fontId="0" fillId="33" borderId="83" xfId="0" applyNumberFormat="1" applyFill="1" applyBorder="1" applyAlignment="1">
      <alignment horizontal="center"/>
    </xf>
    <xf numFmtId="0" fontId="17" fillId="33" borderId="34" xfId="0" applyFont="1" applyFill="1" applyBorder="1" applyAlignment="1">
      <alignment horizontal="center" vertical="top" wrapText="1"/>
    </xf>
    <xf numFmtId="0" fontId="17" fillId="33" borderId="63" xfId="0" applyFont="1" applyFill="1" applyBorder="1" applyAlignment="1">
      <alignment horizontal="center" vertical="top" wrapText="1"/>
    </xf>
    <xf numFmtId="0" fontId="17" fillId="33" borderId="64" xfId="0" applyFont="1" applyFill="1" applyBorder="1" applyAlignment="1">
      <alignment horizontal="center" vertical="top" wrapText="1"/>
    </xf>
    <xf numFmtId="0" fontId="11" fillId="33" borderId="54" xfId="0" applyFont="1" applyFill="1" applyBorder="1" applyAlignment="1">
      <alignment vertical="center" wrapText="1"/>
    </xf>
    <xf numFmtId="0" fontId="11" fillId="33" borderId="58" xfId="0" applyFont="1" applyFill="1" applyBorder="1" applyAlignment="1">
      <alignment vertical="center" wrapText="1"/>
    </xf>
    <xf numFmtId="0" fontId="11" fillId="33" borderId="62" xfId="0" applyFont="1" applyFill="1" applyBorder="1" applyAlignment="1">
      <alignment vertical="center" wrapText="1"/>
    </xf>
    <xf numFmtId="0" fontId="11" fillId="33" borderId="45" xfId="0" applyFont="1" applyFill="1" applyBorder="1" applyAlignment="1">
      <alignment vertical="center" wrapText="1"/>
    </xf>
    <xf numFmtId="0" fontId="11" fillId="33" borderId="22" xfId="0" applyFont="1" applyFill="1" applyBorder="1" applyAlignment="1">
      <alignment vertical="center" wrapText="1"/>
    </xf>
    <xf numFmtId="0" fontId="11" fillId="33" borderId="25" xfId="0" applyFont="1" applyFill="1" applyBorder="1" applyAlignment="1">
      <alignment vertical="center" wrapText="1"/>
    </xf>
    <xf numFmtId="0" fontId="17" fillId="0" borderId="56" xfId="0" applyFont="1" applyFill="1" applyBorder="1" applyAlignment="1">
      <alignment horizontal="center" vertical="top" wrapText="1"/>
    </xf>
    <xf numFmtId="0" fontId="17" fillId="0" borderId="75" xfId="0" applyFont="1" applyFill="1" applyBorder="1" applyAlignment="1">
      <alignment horizontal="center" vertical="top" wrapText="1"/>
    </xf>
    <xf numFmtId="0" fontId="41" fillId="33" borderId="10" xfId="0" applyFont="1" applyFill="1" applyBorder="1" applyAlignment="1">
      <alignment horizontal="center"/>
    </xf>
    <xf numFmtId="0" fontId="41" fillId="0" borderId="0" xfId="0" applyFont="1" applyAlignment="1">
      <alignment horizontal="center"/>
    </xf>
    <xf numFmtId="0" fontId="41" fillId="0" borderId="0" xfId="0" applyFont="1" applyAlignment="1">
      <alignment horizontal="right" vertical="top" wrapText="1"/>
    </xf>
    <xf numFmtId="0" fontId="41" fillId="34" borderId="0" xfId="0" applyFont="1" applyFill="1" applyAlignment="1">
      <alignment horizontal="center" vertical="top" wrapText="1"/>
    </xf>
    <xf numFmtId="0" fontId="41" fillId="0" borderId="0" xfId="0" applyFont="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haresrv/Simboluri%20PND/sigla%20standard%20IS%20COLOR%20final.wmf" TargetMode="External" /><Relationship Id="rId3" Type="http://schemas.openxmlformats.org/officeDocument/2006/relationships/hyperlink" Target="http://sharesrv/Simboluri%20PND/sigla%20standard%20IS%20COLOR%20final.wm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0</xdr:row>
      <xdr:rowOff>28575</xdr:rowOff>
    </xdr:from>
    <xdr:to>
      <xdr:col>8</xdr:col>
      <xdr:colOff>676275</xdr:colOff>
      <xdr:row>1</xdr:row>
      <xdr:rowOff>390525</xdr:rowOff>
    </xdr:to>
    <xdr:pic>
      <xdr:nvPicPr>
        <xdr:cNvPr id="1" name="Picture 19" descr="Sigla Instrumente Structurale Color">
          <a:hlinkClick r:id="rId3"/>
        </xdr:cNvPr>
        <xdr:cNvPicPr preferRelativeResize="1">
          <a:picLocks noChangeAspect="1"/>
        </xdr:cNvPicPr>
      </xdr:nvPicPr>
      <xdr:blipFill>
        <a:blip r:embed="rId1"/>
        <a:stretch>
          <a:fillRect/>
        </a:stretch>
      </xdr:blipFill>
      <xdr:spPr>
        <a:xfrm>
          <a:off x="5772150" y="28575"/>
          <a:ext cx="4953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6"/>
  <sheetViews>
    <sheetView zoomScalePageLayoutView="0" workbookViewId="0" topLeftCell="A1">
      <selection activeCell="B48" sqref="B48"/>
    </sheetView>
  </sheetViews>
  <sheetFormatPr defaultColWidth="9.140625" defaultRowHeight="12.75"/>
  <cols>
    <col min="1" max="1" width="4.140625" style="0" customWidth="1"/>
    <col min="2" max="2" width="27.7109375" style="0" customWidth="1"/>
    <col min="3" max="3" width="10.00390625" style="0" customWidth="1"/>
    <col min="4" max="4" width="8.28125" style="0" customWidth="1"/>
    <col min="8" max="8" width="6.28125" style="0" customWidth="1"/>
    <col min="9" max="9" width="11.421875" style="0" customWidth="1"/>
  </cols>
  <sheetData>
    <row r="1" spans="2:9" ht="19.5">
      <c r="B1" s="492" t="s">
        <v>70</v>
      </c>
      <c r="C1" s="492"/>
      <c r="D1" s="492"/>
      <c r="E1" s="492"/>
      <c r="F1" s="492"/>
      <c r="G1" s="492"/>
      <c r="H1" s="492"/>
      <c r="I1" s="492"/>
    </row>
    <row r="2" ht="38.25" customHeight="1"/>
    <row r="3" spans="1:9" ht="31.5">
      <c r="A3" s="3">
        <v>1</v>
      </c>
      <c r="B3" s="26" t="s">
        <v>124</v>
      </c>
      <c r="C3" s="19" t="s">
        <v>72</v>
      </c>
      <c r="D3" s="108" t="s">
        <v>197</v>
      </c>
      <c r="E3" s="19" t="s">
        <v>73</v>
      </c>
      <c r="F3" s="5" t="s">
        <v>74</v>
      </c>
      <c r="G3" s="19" t="s">
        <v>5</v>
      </c>
      <c r="H3" s="8" t="s">
        <v>71</v>
      </c>
      <c r="I3" s="25" t="s">
        <v>78</v>
      </c>
    </row>
    <row r="4" spans="1:2" ht="12.75">
      <c r="A4" s="3"/>
      <c r="B4" s="26"/>
    </row>
    <row r="5" spans="1:9" ht="14.25">
      <c r="A5" s="3"/>
      <c r="B5" s="11"/>
      <c r="F5" s="9"/>
      <c r="G5" s="9"/>
      <c r="H5" s="9"/>
      <c r="I5" s="4"/>
    </row>
    <row r="6" spans="1:9" ht="14.25">
      <c r="A6" s="3">
        <v>2</v>
      </c>
      <c r="B6" s="21" t="s">
        <v>75</v>
      </c>
      <c r="C6" s="2"/>
      <c r="D6" s="22" t="s">
        <v>76</v>
      </c>
      <c r="E6" s="2"/>
      <c r="F6" s="18"/>
      <c r="G6" s="10"/>
      <c r="H6" s="10"/>
      <c r="I6" s="10"/>
    </row>
    <row r="7" spans="1:2" ht="14.25">
      <c r="A7" s="3"/>
      <c r="B7" s="21"/>
    </row>
    <row r="8" spans="1:7" ht="17.25" customHeight="1">
      <c r="A8" s="3">
        <v>3</v>
      </c>
      <c r="B8" s="21" t="s">
        <v>79</v>
      </c>
      <c r="D8" s="486" t="s">
        <v>53</v>
      </c>
      <c r="E8" s="487"/>
      <c r="F8" s="488"/>
      <c r="G8" s="23" t="s">
        <v>54</v>
      </c>
    </row>
    <row r="9" spans="1:7" ht="16.5" customHeight="1">
      <c r="A9" s="3"/>
      <c r="B9" s="12"/>
      <c r="D9" s="486" t="s">
        <v>55</v>
      </c>
      <c r="E9" s="487"/>
      <c r="F9" s="488"/>
      <c r="G9" s="23" t="s">
        <v>54</v>
      </c>
    </row>
    <row r="10" spans="1:2" ht="15">
      <c r="A10" s="3"/>
      <c r="B10" s="12"/>
    </row>
    <row r="11" spans="1:2" ht="15">
      <c r="A11" s="3">
        <v>4</v>
      </c>
      <c r="B11" s="20" t="s">
        <v>80</v>
      </c>
    </row>
    <row r="12" spans="1:10" ht="15">
      <c r="A12" s="3"/>
      <c r="B12" s="6"/>
      <c r="H12" s="4"/>
      <c r="I12" s="4"/>
      <c r="J12" s="4"/>
    </row>
    <row r="13" spans="1:10" ht="27.75" customHeight="1">
      <c r="A13" s="3"/>
      <c r="B13" s="12" t="s">
        <v>56</v>
      </c>
      <c r="C13" s="496"/>
      <c r="D13" s="497"/>
      <c r="E13" s="497"/>
      <c r="F13" s="497"/>
      <c r="G13" s="497"/>
      <c r="H13" s="497"/>
      <c r="I13" s="498"/>
      <c r="J13" s="4"/>
    </row>
    <row r="14" spans="1:2" ht="15">
      <c r="A14" s="3"/>
      <c r="B14" s="12"/>
    </row>
    <row r="15" spans="1:9" ht="27" customHeight="1">
      <c r="A15" s="3"/>
      <c r="B15" s="12" t="s">
        <v>57</v>
      </c>
      <c r="C15" s="489"/>
      <c r="D15" s="490"/>
      <c r="E15" s="490"/>
      <c r="F15" s="490"/>
      <c r="G15" s="490"/>
      <c r="H15" s="490"/>
      <c r="I15" s="491"/>
    </row>
    <row r="16" spans="1:2" ht="15">
      <c r="A16" s="3"/>
      <c r="B16" s="12" t="s">
        <v>58</v>
      </c>
    </row>
    <row r="17" spans="1:8" ht="25.5" customHeight="1">
      <c r="A17" s="3"/>
      <c r="B17" s="12" t="s">
        <v>59</v>
      </c>
      <c r="C17" s="493"/>
      <c r="D17" s="494"/>
      <c r="E17" s="494"/>
      <c r="F17" s="494"/>
      <c r="G17" s="494"/>
      <c r="H17" s="495"/>
    </row>
    <row r="18" spans="1:2" ht="15">
      <c r="A18" s="3"/>
      <c r="B18" s="12"/>
    </row>
    <row r="19" spans="1:9" ht="33.75" customHeight="1">
      <c r="A19" s="3"/>
      <c r="B19" s="24" t="s">
        <v>83</v>
      </c>
      <c r="C19" s="489"/>
      <c r="D19" s="490"/>
      <c r="E19" s="490"/>
      <c r="F19" s="490"/>
      <c r="G19" s="490"/>
      <c r="H19" s="490"/>
      <c r="I19" s="491"/>
    </row>
    <row r="20" spans="1:9" ht="15">
      <c r="A20" s="3"/>
      <c r="B20" s="12" t="s">
        <v>60</v>
      </c>
      <c r="C20" s="489"/>
      <c r="D20" s="490"/>
      <c r="E20" s="490"/>
      <c r="F20" s="490"/>
      <c r="G20" s="490"/>
      <c r="H20" s="490"/>
      <c r="I20" s="491"/>
    </row>
    <row r="21" spans="1:2" ht="15">
      <c r="A21" s="3"/>
      <c r="B21" s="12"/>
    </row>
    <row r="22" spans="1:2" ht="15">
      <c r="A22" s="3"/>
      <c r="B22" s="12"/>
    </row>
    <row r="23" spans="1:2" ht="14.25">
      <c r="A23" s="3">
        <v>5</v>
      </c>
      <c r="B23" s="21" t="s">
        <v>81</v>
      </c>
    </row>
    <row r="24" spans="1:2" ht="15">
      <c r="A24" s="3"/>
      <c r="B24" s="13"/>
    </row>
    <row r="25" spans="1:9" ht="15">
      <c r="A25" s="3"/>
      <c r="B25" s="16" t="s">
        <v>51</v>
      </c>
      <c r="C25" s="489"/>
      <c r="D25" s="490"/>
      <c r="E25" s="490"/>
      <c r="F25" s="490"/>
      <c r="G25" s="490"/>
      <c r="H25" s="490"/>
      <c r="I25" s="491"/>
    </row>
    <row r="26" spans="1:2" ht="15">
      <c r="A26" s="3"/>
      <c r="B26" s="13"/>
    </row>
    <row r="27" spans="1:9" ht="15">
      <c r="A27" s="3"/>
      <c r="B27" s="12" t="s">
        <v>61</v>
      </c>
      <c r="C27" s="489"/>
      <c r="D27" s="490"/>
      <c r="E27" s="490"/>
      <c r="F27" s="490"/>
      <c r="G27" s="490"/>
      <c r="H27" s="490"/>
      <c r="I27" s="491"/>
    </row>
    <row r="28" spans="1:2" ht="14.25">
      <c r="A28" s="3"/>
      <c r="B28" s="15"/>
    </row>
    <row r="29" spans="1:9" ht="15">
      <c r="A29" s="3"/>
      <c r="B29" s="16" t="s">
        <v>62</v>
      </c>
      <c r="C29" s="489"/>
      <c r="D29" s="490"/>
      <c r="E29" s="490"/>
      <c r="F29" s="490"/>
      <c r="G29" s="490"/>
      <c r="H29" s="490"/>
      <c r="I29" s="491"/>
    </row>
    <row r="30" spans="1:2" ht="15">
      <c r="A30" s="3"/>
      <c r="B30" s="13" t="s">
        <v>63</v>
      </c>
    </row>
    <row r="31" spans="1:9" ht="24.75" customHeight="1">
      <c r="A31" s="3"/>
      <c r="B31" s="17" t="s">
        <v>64</v>
      </c>
      <c r="C31" s="489"/>
      <c r="D31" s="490"/>
      <c r="E31" s="490"/>
      <c r="F31" s="490"/>
      <c r="G31" s="490"/>
      <c r="H31" s="490"/>
      <c r="I31" s="491"/>
    </row>
    <row r="32" spans="1:9" ht="15">
      <c r="A32" s="3"/>
      <c r="B32" s="13"/>
      <c r="C32" s="7"/>
      <c r="D32" s="7"/>
      <c r="E32" s="7"/>
      <c r="F32" s="7"/>
      <c r="G32" s="7"/>
      <c r="H32" s="7"/>
      <c r="I32" s="7"/>
    </row>
    <row r="33" spans="1:9" ht="15">
      <c r="A33" s="3"/>
      <c r="B33" s="17" t="s">
        <v>65</v>
      </c>
      <c r="C33" s="489"/>
      <c r="D33" s="490"/>
      <c r="E33" s="490"/>
      <c r="F33" s="490"/>
      <c r="G33" s="490"/>
      <c r="H33" s="490"/>
      <c r="I33" s="491"/>
    </row>
    <row r="34" spans="1:9" ht="15">
      <c r="A34" s="3"/>
      <c r="B34" s="13"/>
      <c r="C34" s="7"/>
      <c r="D34" s="7"/>
      <c r="E34" s="7"/>
      <c r="F34" s="7"/>
      <c r="G34" s="7"/>
      <c r="H34" s="7"/>
      <c r="I34" s="7"/>
    </row>
    <row r="35" spans="1:2" ht="15">
      <c r="A35" s="3"/>
      <c r="B35" s="13"/>
    </row>
    <row r="36" spans="1:2" ht="14.25">
      <c r="A36" s="3">
        <v>6</v>
      </c>
      <c r="B36" s="21" t="s">
        <v>82</v>
      </c>
    </row>
    <row r="37" spans="1:2" ht="15">
      <c r="A37" s="3"/>
      <c r="B37" s="12"/>
    </row>
    <row r="38" spans="1:9" ht="14.25">
      <c r="A38" s="3"/>
      <c r="B38" s="14" t="s">
        <v>66</v>
      </c>
      <c r="C38" s="489"/>
      <c r="D38" s="490"/>
      <c r="E38" s="490"/>
      <c r="F38" s="490"/>
      <c r="G38" s="490"/>
      <c r="H38" s="490"/>
      <c r="I38" s="491"/>
    </row>
    <row r="39" spans="1:9" ht="14.25">
      <c r="A39" s="3"/>
      <c r="B39" s="14"/>
      <c r="C39" s="7"/>
      <c r="D39" s="7"/>
      <c r="E39" s="7"/>
      <c r="F39" s="7"/>
      <c r="G39" s="7"/>
      <c r="H39" s="7"/>
      <c r="I39" s="7"/>
    </row>
    <row r="40" spans="1:9" ht="14.25">
      <c r="A40" s="3"/>
      <c r="B40" s="14" t="s">
        <v>67</v>
      </c>
      <c r="C40" s="489"/>
      <c r="D40" s="490"/>
      <c r="E40" s="490"/>
      <c r="F40" s="490"/>
      <c r="G40" s="490"/>
      <c r="H40" s="490"/>
      <c r="I40" s="491"/>
    </row>
    <row r="41" spans="1:2" ht="14.25">
      <c r="A41" s="3"/>
      <c r="B41" s="14"/>
    </row>
    <row r="42" spans="1:9" ht="14.25">
      <c r="A42" s="3"/>
      <c r="B42" s="14" t="s">
        <v>68</v>
      </c>
      <c r="C42" s="483"/>
      <c r="D42" s="484"/>
      <c r="E42" s="484"/>
      <c r="F42" s="484"/>
      <c r="G42" s="484"/>
      <c r="H42" s="484"/>
      <c r="I42" s="485"/>
    </row>
    <row r="43" spans="1:2" ht="14.25">
      <c r="A43" s="3"/>
      <c r="B43" s="14"/>
    </row>
    <row r="44" spans="1:9" ht="14.25">
      <c r="A44" s="3"/>
      <c r="B44" s="14" t="s">
        <v>69</v>
      </c>
      <c r="C44" s="483"/>
      <c r="D44" s="484"/>
      <c r="E44" s="484"/>
      <c r="F44" s="484"/>
      <c r="G44" s="484"/>
      <c r="H44" s="484"/>
      <c r="I44" s="485"/>
    </row>
    <row r="45" ht="12.75">
      <c r="A45" s="3"/>
    </row>
    <row r="46" ht="12.75">
      <c r="A46" s="3"/>
    </row>
  </sheetData>
  <sheetProtection/>
  <mergeCells count="17">
    <mergeCell ref="B1:I1"/>
    <mergeCell ref="C29:I29"/>
    <mergeCell ref="C31:I31"/>
    <mergeCell ref="C33:I33"/>
    <mergeCell ref="C15:I15"/>
    <mergeCell ref="C17:H17"/>
    <mergeCell ref="C19:I19"/>
    <mergeCell ref="C20:I20"/>
    <mergeCell ref="C13:I13"/>
    <mergeCell ref="C42:I42"/>
    <mergeCell ref="C44:I44"/>
    <mergeCell ref="D8:F8"/>
    <mergeCell ref="D9:F9"/>
    <mergeCell ref="C25:I25"/>
    <mergeCell ref="C38:I38"/>
    <mergeCell ref="C40:I40"/>
    <mergeCell ref="C27:I27"/>
  </mergeCells>
  <printOptions/>
  <pageMargins left="0.5118110236220472" right="0.2362204724409449" top="0.3937007874015748" bottom="0.4724409448818898" header="0.5118110236220472" footer="0.2362204724409449"/>
  <pageSetup horizontalDpi="600" verticalDpi="600" orientation="portrait" paperSize="9" r:id="rId4"/>
  <headerFooter alignWithMargins="0">
    <oddFooter>&amp;L&amp;"Arial,Italic"&amp;8B.4.36.24&amp;CProiect "......", cod SMIS ....&amp;RCererea de Rambursare nr. ....</oddFooter>
  </headerFooter>
  <drawing r:id="rId3"/>
  <legacyDrawing r:id="rId2"/>
</worksheet>
</file>

<file path=xl/worksheets/sheet10.xml><?xml version="1.0" encoding="utf-8"?>
<worksheet xmlns="http://schemas.openxmlformats.org/spreadsheetml/2006/main" xmlns:r="http://schemas.openxmlformats.org/officeDocument/2006/relationships">
  <dimension ref="A1:N41"/>
  <sheetViews>
    <sheetView zoomScalePageLayoutView="0" workbookViewId="0" topLeftCell="A7">
      <selection activeCell="A34" sqref="A34"/>
    </sheetView>
  </sheetViews>
  <sheetFormatPr defaultColWidth="9.140625" defaultRowHeight="12.75"/>
  <cols>
    <col min="1" max="1" width="10.140625" style="0" customWidth="1"/>
    <col min="2" max="3" width="10.421875" style="0" customWidth="1"/>
    <col min="5" max="5" width="10.421875" style="0" customWidth="1"/>
    <col min="7" max="7" width="10.7109375" style="0" customWidth="1"/>
    <col min="8" max="8" width="12.7109375" style="0" customWidth="1"/>
    <col min="9" max="9" width="11.8515625" style="0" customWidth="1"/>
    <col min="10" max="10" width="10.8515625" style="0" customWidth="1"/>
    <col min="11" max="11" width="11.00390625" style="0" customWidth="1"/>
    <col min="12" max="12" width="10.57421875" style="0" customWidth="1"/>
    <col min="14" max="14" width="13.28125" style="0" customWidth="1"/>
  </cols>
  <sheetData>
    <row r="1" ht="14.25">
      <c r="A1" s="20" t="s">
        <v>411</v>
      </c>
    </row>
    <row r="2" ht="15" thickBot="1">
      <c r="A2" s="20"/>
    </row>
    <row r="3" spans="1:14" s="12" customFormat="1" ht="12.75" customHeight="1">
      <c r="A3" s="662" t="s">
        <v>154</v>
      </c>
      <c r="B3" s="671" t="s">
        <v>383</v>
      </c>
      <c r="C3" s="671" t="s">
        <v>147</v>
      </c>
      <c r="D3" s="674" t="s">
        <v>47</v>
      </c>
      <c r="E3" s="657" t="s">
        <v>35</v>
      </c>
      <c r="F3" s="657" t="s">
        <v>1</v>
      </c>
      <c r="G3" s="671" t="s">
        <v>160</v>
      </c>
      <c r="H3" s="671" t="s">
        <v>384</v>
      </c>
      <c r="I3" s="668" t="s">
        <v>161</v>
      </c>
      <c r="J3" s="668" t="s">
        <v>162</v>
      </c>
      <c r="K3" s="677" t="s">
        <v>354</v>
      </c>
      <c r="L3" s="678"/>
      <c r="M3" s="679"/>
      <c r="N3" s="610" t="s">
        <v>392</v>
      </c>
    </row>
    <row r="4" spans="1:14" s="12" customFormat="1" ht="12.75" customHeight="1" thickBot="1">
      <c r="A4" s="663"/>
      <c r="B4" s="672"/>
      <c r="C4" s="672"/>
      <c r="D4" s="675"/>
      <c r="E4" s="658"/>
      <c r="F4" s="658"/>
      <c r="G4" s="672"/>
      <c r="H4" s="672"/>
      <c r="I4" s="669"/>
      <c r="J4" s="669"/>
      <c r="K4" s="680"/>
      <c r="L4" s="681"/>
      <c r="M4" s="682"/>
      <c r="N4" s="653"/>
    </row>
    <row r="5" spans="1:14" s="12" customFormat="1" ht="39.75" customHeight="1" thickBot="1">
      <c r="A5" s="664"/>
      <c r="B5" s="673"/>
      <c r="C5" s="673"/>
      <c r="D5" s="676"/>
      <c r="E5" s="659"/>
      <c r="F5" s="659"/>
      <c r="G5" s="673"/>
      <c r="H5" s="673"/>
      <c r="I5" s="670"/>
      <c r="J5" s="670"/>
      <c r="K5" s="189" t="s">
        <v>48</v>
      </c>
      <c r="L5" s="190" t="s">
        <v>159</v>
      </c>
      <c r="M5" s="184" t="s">
        <v>0</v>
      </c>
      <c r="N5" s="611"/>
    </row>
    <row r="6" spans="1:14" s="12" customFormat="1" ht="15.75" thickBot="1">
      <c r="A6" s="660" t="s">
        <v>157</v>
      </c>
      <c r="B6" s="661"/>
      <c r="C6" s="193"/>
      <c r="D6" s="83"/>
      <c r="E6" s="83"/>
      <c r="F6" s="83"/>
      <c r="G6" s="83"/>
      <c r="H6" s="83"/>
      <c r="I6" s="83"/>
      <c r="J6" s="83"/>
      <c r="K6" s="83"/>
      <c r="L6" s="83"/>
      <c r="M6" s="122"/>
      <c r="N6" s="122"/>
    </row>
    <row r="7" spans="1:14" s="12" customFormat="1" ht="15">
      <c r="A7" s="665" t="s">
        <v>376</v>
      </c>
      <c r="B7" s="86"/>
      <c r="C7" s="86"/>
      <c r="D7" s="306">
        <f>E7+F7</f>
        <v>868</v>
      </c>
      <c r="E7" s="306">
        <v>700</v>
      </c>
      <c r="F7" s="306">
        <f>E7*0.24</f>
        <v>168</v>
      </c>
      <c r="G7" s="306">
        <v>3000</v>
      </c>
      <c r="H7" s="306">
        <v>960</v>
      </c>
      <c r="I7" s="307"/>
      <c r="J7" s="308"/>
      <c r="K7" s="309">
        <f>ROUND(E7*(ROUND($H$7/$G$7,2))*'Tabel calcul procent timp'!C23,2)</f>
        <v>109.38</v>
      </c>
      <c r="L7" s="309">
        <f>ROUND(F7*(ROUND($H$7/$G$7,2))*'Tabel calcul procent timp'!C23,2)</f>
        <v>26.25</v>
      </c>
      <c r="M7" s="310">
        <f>K7+L7</f>
        <v>135.63</v>
      </c>
      <c r="N7" s="310">
        <v>0</v>
      </c>
    </row>
    <row r="8" spans="1:14" s="12" customFormat="1" ht="15">
      <c r="A8" s="666"/>
      <c r="B8" s="87"/>
      <c r="C8" s="87"/>
      <c r="D8" s="311"/>
      <c r="E8" s="312"/>
      <c r="F8" s="311"/>
      <c r="G8" s="311"/>
      <c r="H8" s="311"/>
      <c r="I8" s="313"/>
      <c r="J8" s="314"/>
      <c r="K8" s="315"/>
      <c r="L8" s="316"/>
      <c r="M8" s="317"/>
      <c r="N8" s="317"/>
    </row>
    <row r="9" spans="1:14" s="12" customFormat="1" ht="15.75" thickBot="1">
      <c r="A9" s="667"/>
      <c r="B9" s="88"/>
      <c r="C9" s="88"/>
      <c r="D9" s="318"/>
      <c r="E9" s="319"/>
      <c r="F9" s="318"/>
      <c r="G9" s="318"/>
      <c r="H9" s="318"/>
      <c r="I9" s="320"/>
      <c r="J9" s="321"/>
      <c r="K9" s="322"/>
      <c r="L9" s="323"/>
      <c r="M9" s="324"/>
      <c r="N9" s="324"/>
    </row>
    <row r="10" spans="1:14" s="12" customFormat="1" ht="15">
      <c r="A10" s="665" t="s">
        <v>128</v>
      </c>
      <c r="B10" s="86"/>
      <c r="C10" s="86"/>
      <c r="D10" s="306"/>
      <c r="E10" s="325"/>
      <c r="F10" s="306"/>
      <c r="G10" s="306"/>
      <c r="H10" s="306"/>
      <c r="I10" s="307"/>
      <c r="J10" s="308"/>
      <c r="K10" s="309"/>
      <c r="L10" s="326"/>
      <c r="M10" s="327"/>
      <c r="N10" s="327"/>
    </row>
    <row r="11" spans="1:14" s="12" customFormat="1" ht="15">
      <c r="A11" s="666"/>
      <c r="B11" s="87"/>
      <c r="C11" s="87"/>
      <c r="D11" s="311"/>
      <c r="E11" s="312"/>
      <c r="F11" s="311"/>
      <c r="G11" s="311"/>
      <c r="H11" s="311"/>
      <c r="I11" s="313"/>
      <c r="J11" s="314"/>
      <c r="K11" s="315"/>
      <c r="L11" s="328"/>
      <c r="M11" s="317"/>
      <c r="N11" s="317"/>
    </row>
    <row r="12" spans="1:14" s="12" customFormat="1" ht="15.75" thickBot="1">
      <c r="A12" s="667"/>
      <c r="B12" s="88"/>
      <c r="C12" s="88"/>
      <c r="D12" s="318"/>
      <c r="E12" s="319"/>
      <c r="F12" s="318"/>
      <c r="G12" s="318"/>
      <c r="H12" s="318"/>
      <c r="I12" s="320"/>
      <c r="J12" s="321"/>
      <c r="K12" s="322"/>
      <c r="L12" s="329"/>
      <c r="M12" s="324"/>
      <c r="N12" s="324"/>
    </row>
    <row r="13" spans="1:14" s="12" customFormat="1" ht="15">
      <c r="A13" s="665" t="s">
        <v>129</v>
      </c>
      <c r="B13" s="86"/>
      <c r="C13" s="86"/>
      <c r="D13" s="306"/>
      <c r="E13" s="325"/>
      <c r="F13" s="306"/>
      <c r="G13" s="306"/>
      <c r="H13" s="306"/>
      <c r="I13" s="307"/>
      <c r="J13" s="308"/>
      <c r="K13" s="309"/>
      <c r="L13" s="326"/>
      <c r="M13" s="327"/>
      <c r="N13" s="327"/>
    </row>
    <row r="14" spans="1:14" s="12" customFormat="1" ht="15">
      <c r="A14" s="666"/>
      <c r="B14" s="87"/>
      <c r="C14" s="87"/>
      <c r="D14" s="311"/>
      <c r="E14" s="312"/>
      <c r="F14" s="311"/>
      <c r="G14" s="311"/>
      <c r="H14" s="311"/>
      <c r="I14" s="313"/>
      <c r="J14" s="314"/>
      <c r="K14" s="315"/>
      <c r="L14" s="316"/>
      <c r="M14" s="317"/>
      <c r="N14" s="317"/>
    </row>
    <row r="15" spans="1:14" s="12" customFormat="1" ht="15.75" thickBot="1">
      <c r="A15" s="667"/>
      <c r="B15" s="88"/>
      <c r="C15" s="88"/>
      <c r="D15" s="318"/>
      <c r="E15" s="319"/>
      <c r="F15" s="318"/>
      <c r="G15" s="318"/>
      <c r="H15" s="318"/>
      <c r="I15" s="320"/>
      <c r="J15" s="321"/>
      <c r="K15" s="330"/>
      <c r="L15" s="331"/>
      <c r="M15" s="324"/>
      <c r="N15" s="324"/>
    </row>
    <row r="16" spans="1:14" s="12" customFormat="1" ht="15.75" customHeight="1" thickBot="1">
      <c r="A16" s="654" t="s">
        <v>158</v>
      </c>
      <c r="B16" s="655"/>
      <c r="C16" s="186"/>
      <c r="D16" s="332"/>
      <c r="E16" s="332"/>
      <c r="F16" s="332"/>
      <c r="G16" s="332"/>
      <c r="H16" s="332"/>
      <c r="I16" s="332"/>
      <c r="J16" s="332"/>
      <c r="K16" s="333"/>
      <c r="L16" s="334"/>
      <c r="M16" s="335"/>
      <c r="N16" s="335"/>
    </row>
    <row r="17" spans="1:14" s="12" customFormat="1" ht="15">
      <c r="A17" s="665" t="s">
        <v>376</v>
      </c>
      <c r="B17" s="86"/>
      <c r="C17" s="86"/>
      <c r="D17" s="306">
        <f>E17+F17</f>
        <v>372</v>
      </c>
      <c r="E17" s="306">
        <v>300</v>
      </c>
      <c r="F17" s="306">
        <f>E17*0.24</f>
        <v>72</v>
      </c>
      <c r="G17" s="336"/>
      <c r="H17" s="336"/>
      <c r="I17" s="325">
        <v>200</v>
      </c>
      <c r="J17" s="337">
        <v>80</v>
      </c>
      <c r="K17" s="338">
        <f>ROUND(E17*ROUND($I$17/$J$17,2)*'Tabel calcul procent timp'!C23,2)</f>
        <v>366.23</v>
      </c>
      <c r="L17" s="338">
        <f>ROUND(F17*ROUND($I$17/$J$17,2)*'Tabel calcul procent timp'!C23,2)</f>
        <v>87.89</v>
      </c>
      <c r="M17" s="310">
        <f>K17+L17</f>
        <v>454.12</v>
      </c>
      <c r="N17" s="310">
        <v>0</v>
      </c>
    </row>
    <row r="18" spans="1:14" s="12" customFormat="1" ht="15">
      <c r="A18" s="666"/>
      <c r="B18" s="87"/>
      <c r="C18" s="87"/>
      <c r="D18" s="311"/>
      <c r="E18" s="312"/>
      <c r="F18" s="311"/>
      <c r="G18" s="339"/>
      <c r="H18" s="339"/>
      <c r="I18" s="312"/>
      <c r="J18" s="340"/>
      <c r="K18" s="315"/>
      <c r="L18" s="316"/>
      <c r="M18" s="317"/>
      <c r="N18" s="317"/>
    </row>
    <row r="19" spans="1:14" s="12" customFormat="1" ht="15.75" thickBot="1">
      <c r="A19" s="667"/>
      <c r="B19" s="88"/>
      <c r="C19" s="88"/>
      <c r="D19" s="318"/>
      <c r="E19" s="319"/>
      <c r="F19" s="318"/>
      <c r="G19" s="341"/>
      <c r="H19" s="341"/>
      <c r="I19" s="319"/>
      <c r="J19" s="342"/>
      <c r="K19" s="343"/>
      <c r="L19" s="323"/>
      <c r="M19" s="324"/>
      <c r="N19" s="324"/>
    </row>
    <row r="20" spans="1:14" s="12" customFormat="1" ht="15">
      <c r="A20" s="665" t="s">
        <v>128</v>
      </c>
      <c r="B20" s="86"/>
      <c r="C20" s="86"/>
      <c r="D20" s="306"/>
      <c r="E20" s="325"/>
      <c r="F20" s="306"/>
      <c r="G20" s="336"/>
      <c r="H20" s="336"/>
      <c r="I20" s="325"/>
      <c r="J20" s="344"/>
      <c r="K20" s="309"/>
      <c r="L20" s="345"/>
      <c r="M20" s="327"/>
      <c r="N20" s="327"/>
    </row>
    <row r="21" spans="1:14" s="12" customFormat="1" ht="15">
      <c r="A21" s="666"/>
      <c r="B21" s="87"/>
      <c r="C21" s="87"/>
      <c r="D21" s="311"/>
      <c r="E21" s="312"/>
      <c r="F21" s="311"/>
      <c r="G21" s="339"/>
      <c r="H21" s="339"/>
      <c r="I21" s="312"/>
      <c r="J21" s="340"/>
      <c r="K21" s="315"/>
      <c r="L21" s="316"/>
      <c r="M21" s="317"/>
      <c r="N21" s="317"/>
    </row>
    <row r="22" spans="1:14" s="12" customFormat="1" ht="15">
      <c r="A22" s="666"/>
      <c r="B22" s="87"/>
      <c r="C22" s="87"/>
      <c r="D22" s="311"/>
      <c r="E22" s="312"/>
      <c r="F22" s="311"/>
      <c r="G22" s="339"/>
      <c r="H22" s="339"/>
      <c r="I22" s="312"/>
      <c r="J22" s="340"/>
      <c r="K22" s="315"/>
      <c r="L22" s="316"/>
      <c r="M22" s="317"/>
      <c r="N22" s="317"/>
    </row>
    <row r="23" spans="1:14" s="12" customFormat="1" ht="15.75" thickBot="1">
      <c r="A23" s="667"/>
      <c r="B23" s="88"/>
      <c r="C23" s="88"/>
      <c r="D23" s="318"/>
      <c r="E23" s="319"/>
      <c r="F23" s="318"/>
      <c r="G23" s="341"/>
      <c r="H23" s="341"/>
      <c r="I23" s="319"/>
      <c r="J23" s="342"/>
      <c r="K23" s="346"/>
      <c r="L23" s="323"/>
      <c r="M23" s="324"/>
      <c r="N23" s="324"/>
    </row>
    <row r="24" spans="1:14" s="12" customFormat="1" ht="15">
      <c r="A24" s="666" t="s">
        <v>129</v>
      </c>
      <c r="B24" s="89"/>
      <c r="C24" s="89"/>
      <c r="D24" s="347"/>
      <c r="E24" s="348"/>
      <c r="F24" s="347"/>
      <c r="G24" s="349"/>
      <c r="H24" s="349"/>
      <c r="I24" s="348"/>
      <c r="J24" s="350"/>
      <c r="K24" s="343"/>
      <c r="L24" s="329"/>
      <c r="M24" s="327"/>
      <c r="N24" s="327"/>
    </row>
    <row r="25" spans="1:14" s="12" customFormat="1" ht="15">
      <c r="A25" s="666"/>
      <c r="B25" s="87"/>
      <c r="C25" s="87"/>
      <c r="D25" s="311"/>
      <c r="E25" s="312"/>
      <c r="F25" s="311"/>
      <c r="G25" s="339"/>
      <c r="H25" s="339"/>
      <c r="I25" s="312"/>
      <c r="J25" s="340"/>
      <c r="K25" s="315"/>
      <c r="L25" s="316"/>
      <c r="M25" s="317"/>
      <c r="N25" s="317"/>
    </row>
    <row r="26" spans="1:14" s="12" customFormat="1" ht="15.75" thickBot="1">
      <c r="A26" s="667"/>
      <c r="B26" s="87"/>
      <c r="C26" s="87"/>
      <c r="D26" s="311"/>
      <c r="E26" s="312"/>
      <c r="F26" s="311"/>
      <c r="G26" s="339"/>
      <c r="H26" s="339"/>
      <c r="I26" s="312"/>
      <c r="J26" s="340"/>
      <c r="K26" s="330"/>
      <c r="L26" s="323"/>
      <c r="M26" s="324"/>
      <c r="N26" s="324"/>
    </row>
    <row r="27" spans="1:14" s="12" customFormat="1" ht="15.75" thickBot="1">
      <c r="A27" s="75"/>
      <c r="B27" s="76" t="s">
        <v>109</v>
      </c>
      <c r="C27" s="76"/>
      <c r="D27" s="351">
        <f>SUM(D7:D26)</f>
        <v>1240</v>
      </c>
      <c r="E27" s="351">
        <f>SUM(E7:E26)</f>
        <v>1000</v>
      </c>
      <c r="F27" s="351">
        <f>SUM(F7:F26)</f>
        <v>240</v>
      </c>
      <c r="G27" s="352"/>
      <c r="H27" s="352"/>
      <c r="I27" s="351"/>
      <c r="J27" s="353"/>
      <c r="K27" s="354">
        <f>K7+K17</f>
        <v>475.61</v>
      </c>
      <c r="L27" s="353">
        <f>SUM(L7:L26)</f>
        <v>114.14</v>
      </c>
      <c r="M27" s="355">
        <f>SUM(M7:M26)</f>
        <v>589.75</v>
      </c>
      <c r="N27" s="355">
        <f>SUM(N7:N26)</f>
        <v>0</v>
      </c>
    </row>
    <row r="28" spans="1:12" s="12" customFormat="1" ht="18">
      <c r="A28" s="284" t="s">
        <v>385</v>
      </c>
      <c r="B28" s="77"/>
      <c r="C28" s="77"/>
      <c r="D28" s="77"/>
      <c r="E28" s="77"/>
      <c r="F28" s="77"/>
      <c r="G28" s="77"/>
      <c r="H28" s="77"/>
      <c r="I28" s="77"/>
      <c r="J28" s="77"/>
      <c r="K28" s="78"/>
      <c r="L28" s="246"/>
    </row>
    <row r="29" s="12" customFormat="1" ht="18">
      <c r="A29" s="285" t="s">
        <v>386</v>
      </c>
    </row>
    <row r="30" spans="1:12" s="12" customFormat="1" ht="31.5" customHeight="1">
      <c r="A30" s="656" t="s">
        <v>155</v>
      </c>
      <c r="B30" s="656"/>
      <c r="C30" s="656"/>
      <c r="D30" s="656"/>
      <c r="E30" s="656"/>
      <c r="F30" s="656"/>
      <c r="G30" s="656"/>
      <c r="H30" s="656"/>
      <c r="I30" s="656"/>
      <c r="J30" s="656"/>
      <c r="K30" s="656"/>
      <c r="L30" s="656"/>
    </row>
    <row r="31" spans="1:12" s="12" customFormat="1" ht="30" customHeight="1">
      <c r="A31" s="656" t="s">
        <v>156</v>
      </c>
      <c r="B31" s="656"/>
      <c r="C31" s="656"/>
      <c r="D31" s="656"/>
      <c r="E31" s="656"/>
      <c r="F31" s="656"/>
      <c r="G31" s="656"/>
      <c r="H31" s="656"/>
      <c r="I31" s="656"/>
      <c r="J31" s="656"/>
      <c r="K31" s="656"/>
      <c r="L31" s="656"/>
    </row>
    <row r="32" s="12" customFormat="1" ht="15">
      <c r="A32" s="20" t="s">
        <v>350</v>
      </c>
    </row>
    <row r="33" spans="1:12" s="12" customFormat="1" ht="30" customHeight="1">
      <c r="A33" s="590" t="s">
        <v>381</v>
      </c>
      <c r="B33" s="590"/>
      <c r="C33" s="590"/>
      <c r="D33" s="590"/>
      <c r="E33" s="590"/>
      <c r="F33" s="590"/>
      <c r="G33" s="590"/>
      <c r="H33" s="590"/>
      <c r="I33" s="590"/>
      <c r="J33" s="590"/>
      <c r="K33" s="590"/>
      <c r="L33" s="590"/>
    </row>
    <row r="34" s="12" customFormat="1" ht="15">
      <c r="A34" s="12" t="s">
        <v>417</v>
      </c>
    </row>
    <row r="35" spans="1:10" s="12" customFormat="1" ht="25.5" customHeight="1">
      <c r="A35" s="79"/>
      <c r="E35" s="79"/>
      <c r="F35" s="80"/>
      <c r="H35" s="80"/>
      <c r="J35" s="79"/>
    </row>
    <row r="36" spans="1:12" s="12" customFormat="1" ht="19.5" customHeight="1">
      <c r="A36" s="79"/>
      <c r="E36" s="81"/>
      <c r="F36" s="79"/>
      <c r="G36" s="81"/>
      <c r="J36" s="79"/>
      <c r="L36" s="81"/>
    </row>
    <row r="37" spans="1:12" s="12" customFormat="1" ht="19.5" customHeight="1">
      <c r="A37" s="79"/>
      <c r="E37" s="82"/>
      <c r="F37" s="79"/>
      <c r="G37" s="82"/>
      <c r="J37" s="79"/>
      <c r="L37" s="82"/>
    </row>
    <row r="38" spans="1:12" s="12" customFormat="1" ht="19.5" customHeight="1">
      <c r="A38" s="79"/>
      <c r="E38" s="82"/>
      <c r="F38" s="79"/>
      <c r="G38" s="82"/>
      <c r="J38" s="79"/>
      <c r="L38" s="82"/>
    </row>
    <row r="39" s="12" customFormat="1" ht="15"/>
    <row r="40" s="12" customFormat="1" ht="15">
      <c r="A40" s="20"/>
    </row>
    <row r="41" ht="14.25">
      <c r="A41" s="20"/>
    </row>
  </sheetData>
  <sheetProtection/>
  <mergeCells count="23">
    <mergeCell ref="A31:L31"/>
    <mergeCell ref="B3:B5"/>
    <mergeCell ref="G3:G5"/>
    <mergeCell ref="A24:A26"/>
    <mergeCell ref="A10:A12"/>
    <mergeCell ref="K3:M4"/>
    <mergeCell ref="A33:L33"/>
    <mergeCell ref="F3:F5"/>
    <mergeCell ref="I3:I5"/>
    <mergeCell ref="C3:C5"/>
    <mergeCell ref="A7:A9"/>
    <mergeCell ref="A17:A19"/>
    <mergeCell ref="H3:H5"/>
    <mergeCell ref="J3:J5"/>
    <mergeCell ref="A13:A15"/>
    <mergeCell ref="D3:D5"/>
    <mergeCell ref="N3:N5"/>
    <mergeCell ref="A16:B16"/>
    <mergeCell ref="A30:L30"/>
    <mergeCell ref="E3:E5"/>
    <mergeCell ref="A6:B6"/>
    <mergeCell ref="A3:A5"/>
    <mergeCell ref="A20:A23"/>
  </mergeCells>
  <printOptions horizontalCentered="1" verticalCentered="1"/>
  <pageMargins left="0.2362204724409449" right="0.2362204724409449" top="0.2362204724409449" bottom="0.2362204724409449" header="0.2362204724409449" footer="0.2362204724409449"/>
  <pageSetup horizontalDpi="600" verticalDpi="600" orientation="landscape" paperSize="9" scale="90" r:id="rId1"/>
  <headerFooter alignWithMargins="0">
    <oddFooter>&amp;L&amp;"Arial,Italic"&amp;8B.4.36.24&amp;CProiect "....", cod SMIS ....&amp;RCererea de Rambursare nr. ....</oddFooter>
  </headerFooter>
</worksheet>
</file>

<file path=xl/worksheets/sheet11.xml><?xml version="1.0" encoding="utf-8"?>
<worksheet xmlns="http://schemas.openxmlformats.org/spreadsheetml/2006/main" xmlns:r="http://schemas.openxmlformats.org/officeDocument/2006/relationships">
  <dimension ref="A2:N24"/>
  <sheetViews>
    <sheetView zoomScalePageLayoutView="0" workbookViewId="0" topLeftCell="A1">
      <selection activeCell="A24" sqref="A24"/>
    </sheetView>
  </sheetViews>
  <sheetFormatPr defaultColWidth="9.140625" defaultRowHeight="12.75"/>
  <cols>
    <col min="1" max="1" width="8.140625" style="0" customWidth="1"/>
    <col min="2" max="2" width="10.7109375" style="0" customWidth="1"/>
    <col min="3" max="3" width="8.7109375" style="0" customWidth="1"/>
    <col min="4" max="4" width="7.28125" style="0" customWidth="1"/>
    <col min="5" max="5" width="10.8515625" style="0" customWidth="1"/>
    <col min="6" max="6" width="7.28125" style="0" customWidth="1"/>
    <col min="7" max="7" width="11.140625" style="0" customWidth="1"/>
    <col min="11" max="11" width="12.57421875" style="0" customWidth="1"/>
    <col min="12" max="12" width="11.7109375" style="0" customWidth="1"/>
  </cols>
  <sheetData>
    <row r="2" spans="1:14" ht="14.25">
      <c r="A2" s="196" t="s">
        <v>412</v>
      </c>
      <c r="B2" s="185"/>
      <c r="C2" s="185"/>
      <c r="D2" s="185"/>
      <c r="E2" s="185"/>
      <c r="F2" s="185"/>
      <c r="G2" s="35"/>
      <c r="H2" s="35"/>
      <c r="I2" s="35"/>
      <c r="J2" s="35"/>
      <c r="K2" s="35"/>
      <c r="L2" s="35"/>
      <c r="M2" s="35"/>
      <c r="N2" s="35"/>
    </row>
    <row r="3" s="187" customFormat="1" ht="13.5" thickBot="1"/>
    <row r="4" spans="1:12" s="187" customFormat="1" ht="26.25" customHeight="1" thickBot="1">
      <c r="A4" s="692" t="s">
        <v>154</v>
      </c>
      <c r="B4" s="695" t="s">
        <v>211</v>
      </c>
      <c r="C4" s="695" t="s">
        <v>147</v>
      </c>
      <c r="D4" s="695" t="s">
        <v>47</v>
      </c>
      <c r="E4" s="695" t="s">
        <v>35</v>
      </c>
      <c r="F4" s="695" t="s">
        <v>1</v>
      </c>
      <c r="G4" s="694" t="s">
        <v>388</v>
      </c>
      <c r="H4" s="689" t="s">
        <v>389</v>
      </c>
      <c r="I4" s="605" t="s">
        <v>355</v>
      </c>
      <c r="J4" s="691"/>
      <c r="K4" s="606"/>
      <c r="L4" s="610" t="s">
        <v>392</v>
      </c>
    </row>
    <row r="5" spans="1:12" s="187" customFormat="1" ht="55.5" customHeight="1" thickBot="1">
      <c r="A5" s="693"/>
      <c r="B5" s="696"/>
      <c r="C5" s="696"/>
      <c r="D5" s="696"/>
      <c r="E5" s="696"/>
      <c r="F5" s="696"/>
      <c r="G5" s="690"/>
      <c r="H5" s="690"/>
      <c r="I5" s="189" t="s">
        <v>48</v>
      </c>
      <c r="J5" s="190" t="s">
        <v>159</v>
      </c>
      <c r="K5" s="184" t="s">
        <v>0</v>
      </c>
      <c r="L5" s="611"/>
    </row>
    <row r="6" spans="1:12" s="187" customFormat="1" ht="15" customHeight="1">
      <c r="A6" s="686" t="s">
        <v>210</v>
      </c>
      <c r="B6" s="687"/>
      <c r="C6" s="687"/>
      <c r="D6" s="687"/>
      <c r="E6" s="687"/>
      <c r="F6" s="687"/>
      <c r="G6" s="687"/>
      <c r="H6" s="687"/>
      <c r="I6" s="687"/>
      <c r="J6" s="687"/>
      <c r="K6" s="688"/>
      <c r="L6" s="286"/>
    </row>
    <row r="7" spans="1:12" s="187" customFormat="1" ht="13.5" customHeight="1">
      <c r="A7" s="683" t="s">
        <v>127</v>
      </c>
      <c r="B7" s="191"/>
      <c r="C7" s="191"/>
      <c r="D7" s="356" t="s">
        <v>213</v>
      </c>
      <c r="E7" s="356" t="s">
        <v>212</v>
      </c>
      <c r="F7" s="356" t="s">
        <v>214</v>
      </c>
      <c r="G7" s="357" t="s">
        <v>215</v>
      </c>
      <c r="H7" s="357" t="s">
        <v>216</v>
      </c>
      <c r="I7" s="358">
        <f>E7*G7/H7</f>
        <v>20</v>
      </c>
      <c r="J7" s="359">
        <f>I7*24/100</f>
        <v>4.8</v>
      </c>
      <c r="K7" s="360">
        <f>I7+J7</f>
        <v>24.8</v>
      </c>
      <c r="L7" s="361" t="s">
        <v>387</v>
      </c>
    </row>
    <row r="8" spans="1:12" s="187" customFormat="1" ht="12.75">
      <c r="A8" s="684"/>
      <c r="B8" s="191"/>
      <c r="C8" s="191"/>
      <c r="D8" s="356"/>
      <c r="E8" s="356"/>
      <c r="F8" s="356"/>
      <c r="G8" s="357"/>
      <c r="H8" s="357"/>
      <c r="I8" s="362"/>
      <c r="J8" s="363"/>
      <c r="K8" s="364"/>
      <c r="L8" s="365"/>
    </row>
    <row r="9" spans="1:12" s="187" customFormat="1" ht="12.75">
      <c r="A9" s="684"/>
      <c r="B9" s="191"/>
      <c r="C9" s="191"/>
      <c r="D9" s="356"/>
      <c r="E9" s="356"/>
      <c r="F9" s="356"/>
      <c r="G9" s="357"/>
      <c r="H9" s="357"/>
      <c r="I9" s="362"/>
      <c r="J9" s="363"/>
      <c r="K9" s="364"/>
      <c r="L9" s="365"/>
    </row>
    <row r="10" spans="1:12" s="187" customFormat="1" ht="12.75">
      <c r="A10" s="685"/>
      <c r="B10" s="191"/>
      <c r="C10" s="191"/>
      <c r="D10" s="356"/>
      <c r="E10" s="356"/>
      <c r="F10" s="356"/>
      <c r="G10" s="357"/>
      <c r="H10" s="357"/>
      <c r="I10" s="362"/>
      <c r="J10" s="363"/>
      <c r="K10" s="364"/>
      <c r="L10" s="365"/>
    </row>
    <row r="11" spans="1:12" s="187" customFormat="1" ht="12.75">
      <c r="A11" s="683" t="s">
        <v>128</v>
      </c>
      <c r="B11" s="191"/>
      <c r="C11" s="191"/>
      <c r="D11" s="356"/>
      <c r="E11" s="356"/>
      <c r="F11" s="356"/>
      <c r="G11" s="357"/>
      <c r="H11" s="357"/>
      <c r="I11" s="362"/>
      <c r="J11" s="363"/>
      <c r="K11" s="364"/>
      <c r="L11" s="365"/>
    </row>
    <row r="12" spans="1:12" s="187" customFormat="1" ht="12.75">
      <c r="A12" s="684"/>
      <c r="B12" s="191"/>
      <c r="C12" s="191"/>
      <c r="D12" s="356"/>
      <c r="E12" s="356"/>
      <c r="F12" s="356"/>
      <c r="G12" s="357"/>
      <c r="H12" s="357"/>
      <c r="I12" s="362"/>
      <c r="J12" s="363"/>
      <c r="K12" s="364"/>
      <c r="L12" s="365"/>
    </row>
    <row r="13" spans="1:12" s="187" customFormat="1" ht="12.75">
      <c r="A13" s="684"/>
      <c r="B13" s="191"/>
      <c r="C13" s="191"/>
      <c r="D13" s="356"/>
      <c r="E13" s="356"/>
      <c r="F13" s="356"/>
      <c r="G13" s="357"/>
      <c r="H13" s="357"/>
      <c r="I13" s="362"/>
      <c r="J13" s="363"/>
      <c r="K13" s="364"/>
      <c r="L13" s="365"/>
    </row>
    <row r="14" spans="1:12" s="187" customFormat="1" ht="12.75">
      <c r="A14" s="685"/>
      <c r="B14" s="191"/>
      <c r="C14" s="191"/>
      <c r="D14" s="356"/>
      <c r="E14" s="356"/>
      <c r="F14" s="356"/>
      <c r="G14" s="357"/>
      <c r="H14" s="357"/>
      <c r="I14" s="362"/>
      <c r="J14" s="363"/>
      <c r="K14" s="364"/>
      <c r="L14" s="365"/>
    </row>
    <row r="15" spans="1:12" s="187" customFormat="1" ht="12.75">
      <c r="A15" s="683" t="s">
        <v>129</v>
      </c>
      <c r="B15" s="191"/>
      <c r="C15" s="191"/>
      <c r="D15" s="356"/>
      <c r="E15" s="356"/>
      <c r="F15" s="356"/>
      <c r="G15" s="357"/>
      <c r="H15" s="357"/>
      <c r="I15" s="362"/>
      <c r="J15" s="363"/>
      <c r="K15" s="364"/>
      <c r="L15" s="365"/>
    </row>
    <row r="16" spans="1:12" s="187" customFormat="1" ht="12.75">
      <c r="A16" s="684"/>
      <c r="B16" s="191"/>
      <c r="C16" s="191"/>
      <c r="D16" s="356"/>
      <c r="E16" s="356"/>
      <c r="F16" s="356"/>
      <c r="G16" s="357"/>
      <c r="H16" s="357"/>
      <c r="I16" s="362"/>
      <c r="J16" s="363"/>
      <c r="K16" s="364"/>
      <c r="L16" s="365"/>
    </row>
    <row r="17" spans="1:12" s="187" customFormat="1" ht="12.75">
      <c r="A17" s="684"/>
      <c r="B17" s="191"/>
      <c r="C17" s="191"/>
      <c r="D17" s="356"/>
      <c r="E17" s="356"/>
      <c r="F17" s="356"/>
      <c r="G17" s="357"/>
      <c r="H17" s="357"/>
      <c r="I17" s="362"/>
      <c r="J17" s="363"/>
      <c r="K17" s="364"/>
      <c r="L17" s="365"/>
    </row>
    <row r="18" spans="1:12" s="187" customFormat="1" ht="13.5" thickBot="1">
      <c r="A18" s="685"/>
      <c r="B18" s="191"/>
      <c r="C18" s="191"/>
      <c r="D18" s="356"/>
      <c r="E18" s="356"/>
      <c r="F18" s="356"/>
      <c r="G18" s="357"/>
      <c r="H18" s="357"/>
      <c r="I18" s="362"/>
      <c r="J18" s="363"/>
      <c r="K18" s="364"/>
      <c r="L18" s="366"/>
    </row>
    <row r="19" spans="1:12" s="187" customFormat="1" ht="13.5" thickBot="1">
      <c r="A19" s="194" t="s">
        <v>109</v>
      </c>
      <c r="B19" s="195"/>
      <c r="C19" s="195"/>
      <c r="D19" s="367">
        <f>SUM(D7:D18)</f>
        <v>0</v>
      </c>
      <c r="E19" s="367">
        <f aca="true" t="shared" si="0" ref="E19:K19">SUM(E7:E18)</f>
        <v>0</v>
      </c>
      <c r="F19" s="367">
        <f t="shared" si="0"/>
        <v>0</v>
      </c>
      <c r="G19" s="367">
        <f t="shared" si="0"/>
        <v>0</v>
      </c>
      <c r="H19" s="367">
        <f t="shared" si="0"/>
        <v>0</v>
      </c>
      <c r="I19" s="367">
        <f t="shared" si="0"/>
        <v>20</v>
      </c>
      <c r="J19" s="367">
        <f t="shared" si="0"/>
        <v>4.8</v>
      </c>
      <c r="K19" s="367">
        <f t="shared" si="0"/>
        <v>24.8</v>
      </c>
      <c r="L19" s="367">
        <f>SUM(L7:L18)</f>
        <v>0</v>
      </c>
    </row>
    <row r="20" spans="1:11" s="188" customFormat="1" ht="12.75">
      <c r="A20" s="697" t="s">
        <v>390</v>
      </c>
      <c r="B20" s="698"/>
      <c r="C20" s="698"/>
      <c r="D20" s="698"/>
      <c r="E20" s="698"/>
      <c r="F20" s="698"/>
      <c r="G20" s="698"/>
      <c r="H20" s="698"/>
      <c r="I20" s="698"/>
      <c r="J20" s="698"/>
      <c r="K20" s="698"/>
    </row>
    <row r="21" spans="1:11" s="188" customFormat="1" ht="30" customHeight="1">
      <c r="A21" s="698"/>
      <c r="B21" s="698"/>
      <c r="C21" s="698"/>
      <c r="D21" s="698"/>
      <c r="E21" s="698"/>
      <c r="F21" s="698"/>
      <c r="G21" s="698"/>
      <c r="H21" s="698"/>
      <c r="I21" s="698"/>
      <c r="J21" s="698"/>
      <c r="K21" s="698"/>
    </row>
    <row r="22" spans="1:12" s="187" customFormat="1" ht="30" customHeight="1">
      <c r="A22" s="590" t="s">
        <v>381</v>
      </c>
      <c r="B22" s="590"/>
      <c r="C22" s="590"/>
      <c r="D22" s="590"/>
      <c r="E22" s="590"/>
      <c r="F22" s="590"/>
      <c r="G22" s="590"/>
      <c r="H22" s="590"/>
      <c r="I22" s="590"/>
      <c r="J22" s="590"/>
      <c r="K22" s="590"/>
      <c r="L22" s="590"/>
    </row>
    <row r="24" ht="12.75">
      <c r="A24" t="s">
        <v>417</v>
      </c>
    </row>
  </sheetData>
  <sheetProtection/>
  <mergeCells count="16">
    <mergeCell ref="L4:L5"/>
    <mergeCell ref="A22:L22"/>
    <mergeCell ref="C4:C5"/>
    <mergeCell ref="E4:E5"/>
    <mergeCell ref="F4:F5"/>
    <mergeCell ref="B4:B5"/>
    <mergeCell ref="D4:D5"/>
    <mergeCell ref="A20:K21"/>
    <mergeCell ref="A7:A10"/>
    <mergeCell ref="A11:A14"/>
    <mergeCell ref="A15:A18"/>
    <mergeCell ref="A6:K6"/>
    <mergeCell ref="H4:H5"/>
    <mergeCell ref="I4:K4"/>
    <mergeCell ref="A4:A5"/>
    <mergeCell ref="G4:G5"/>
  </mergeCells>
  <printOptions horizontalCentered="1" verticalCentered="1"/>
  <pageMargins left="0.2755905511811024" right="0.2362204724409449" top="0.984251968503937" bottom="0.984251968503937" header="0.5118110236220472" footer="0.5118110236220472"/>
  <pageSetup horizontalDpi="600" verticalDpi="600" orientation="portrait" paperSize="9" r:id="rId1"/>
  <headerFooter alignWithMargins="0">
    <oddFooter>&amp;L&amp;"Arial,Italic"&amp;8B.4.36.24&amp;Cproiect "....", cod SMIS....&amp;RCererea de Rambursare nr. ....</oddFooter>
  </headerFooter>
</worksheet>
</file>

<file path=xl/worksheets/sheet12.xml><?xml version="1.0" encoding="utf-8"?>
<worksheet xmlns="http://schemas.openxmlformats.org/spreadsheetml/2006/main" xmlns:r="http://schemas.openxmlformats.org/officeDocument/2006/relationships">
  <dimension ref="A1:P20"/>
  <sheetViews>
    <sheetView zoomScalePageLayoutView="0" workbookViewId="0" topLeftCell="A1">
      <selection activeCell="J9" sqref="J9"/>
    </sheetView>
  </sheetViews>
  <sheetFormatPr defaultColWidth="9.140625" defaultRowHeight="12.75"/>
  <cols>
    <col min="1" max="1" width="21.57421875" style="0" customWidth="1"/>
    <col min="6" max="6" width="10.140625" style="0" customWidth="1"/>
    <col min="9" max="9" width="10.57421875" style="0" customWidth="1"/>
    <col min="11" max="11" width="7.28125" style="0" customWidth="1"/>
    <col min="12" max="13" width="7.57421875" style="0" customWidth="1"/>
    <col min="16" max="16" width="11.140625" style="0" customWidth="1"/>
  </cols>
  <sheetData>
    <row r="1" spans="1:16" ht="15.75">
      <c r="A1" s="699" t="s">
        <v>400</v>
      </c>
      <c r="B1" s="699"/>
      <c r="C1" s="699"/>
      <c r="D1" s="699"/>
      <c r="E1" s="699"/>
      <c r="F1" s="699"/>
      <c r="G1" s="699"/>
      <c r="H1" s="699"/>
      <c r="I1" s="699"/>
      <c r="J1" s="699"/>
      <c r="K1" s="699"/>
      <c r="L1" s="699"/>
      <c r="M1" s="699"/>
      <c r="N1" s="699"/>
      <c r="O1" s="699"/>
      <c r="P1" s="699"/>
    </row>
    <row r="2" spans="1:2" ht="13.5" thickBot="1">
      <c r="A2" t="s">
        <v>399</v>
      </c>
      <c r="B2" s="379">
        <v>0.85</v>
      </c>
    </row>
    <row r="3" spans="1:16" s="51" customFormat="1" ht="12.75" customHeight="1">
      <c r="A3" s="700" t="s">
        <v>50</v>
      </c>
      <c r="B3" s="581" t="s">
        <v>84</v>
      </c>
      <c r="C3" s="582"/>
      <c r="D3" s="583"/>
      <c r="E3" s="581" t="s">
        <v>351</v>
      </c>
      <c r="F3" s="582"/>
      <c r="G3" s="583"/>
      <c r="H3" s="581" t="s">
        <v>95</v>
      </c>
      <c r="I3" s="582"/>
      <c r="J3" s="583"/>
      <c r="K3" s="581" t="s">
        <v>85</v>
      </c>
      <c r="L3" s="582"/>
      <c r="M3" s="583"/>
      <c r="N3" s="581" t="s">
        <v>87</v>
      </c>
      <c r="O3" s="582"/>
      <c r="P3" s="583"/>
    </row>
    <row r="4" spans="1:16" s="51" customFormat="1" ht="42" customHeight="1" thickBot="1">
      <c r="A4" s="702"/>
      <c r="B4" s="584"/>
      <c r="C4" s="585"/>
      <c r="D4" s="586"/>
      <c r="E4" s="584"/>
      <c r="F4" s="585"/>
      <c r="G4" s="586"/>
      <c r="H4" s="584"/>
      <c r="I4" s="585"/>
      <c r="J4" s="586"/>
      <c r="K4" s="703" t="s">
        <v>86</v>
      </c>
      <c r="L4" s="704"/>
      <c r="M4" s="705"/>
      <c r="N4" s="703" t="s">
        <v>88</v>
      </c>
      <c r="O4" s="704"/>
      <c r="P4" s="705"/>
    </row>
    <row r="5" spans="1:16" s="51" customFormat="1" ht="24">
      <c r="A5" s="702"/>
      <c r="B5" s="700" t="s">
        <v>170</v>
      </c>
      <c r="C5" s="90" t="s">
        <v>175</v>
      </c>
      <c r="D5" s="700" t="s">
        <v>87</v>
      </c>
      <c r="E5" s="700" t="s">
        <v>170</v>
      </c>
      <c r="F5" s="92" t="s">
        <v>171</v>
      </c>
      <c r="G5" s="700" t="s">
        <v>87</v>
      </c>
      <c r="H5" s="700" t="s">
        <v>170</v>
      </c>
      <c r="I5" s="700" t="s">
        <v>171</v>
      </c>
      <c r="J5" s="700" t="s">
        <v>0</v>
      </c>
      <c r="K5" s="700" t="s">
        <v>172</v>
      </c>
      <c r="L5" s="700" t="s">
        <v>173</v>
      </c>
      <c r="M5" s="700" t="s">
        <v>87</v>
      </c>
      <c r="N5" s="700" t="s">
        <v>3</v>
      </c>
      <c r="O5" s="700" t="s">
        <v>171</v>
      </c>
      <c r="P5" s="700" t="s">
        <v>174</v>
      </c>
    </row>
    <row r="6" spans="1:16" s="51" customFormat="1" ht="13.5" thickBot="1">
      <c r="A6" s="701"/>
      <c r="B6" s="701"/>
      <c r="C6" s="91"/>
      <c r="D6" s="701"/>
      <c r="E6" s="701"/>
      <c r="F6" s="93"/>
      <c r="G6" s="701"/>
      <c r="H6" s="701"/>
      <c r="I6" s="701"/>
      <c r="J6" s="701"/>
      <c r="K6" s="701"/>
      <c r="L6" s="701"/>
      <c r="M6" s="701"/>
      <c r="N6" s="701"/>
      <c r="O6" s="701"/>
      <c r="P6" s="701"/>
    </row>
    <row r="7" spans="1:16" s="96" customFormat="1" ht="21.75" thickBot="1">
      <c r="A7" s="94">
        <v>0</v>
      </c>
      <c r="B7" s="95" t="s">
        <v>100</v>
      </c>
      <c r="C7" s="95" t="s">
        <v>89</v>
      </c>
      <c r="D7" s="95" t="s">
        <v>198</v>
      </c>
      <c r="E7" s="95" t="s">
        <v>119</v>
      </c>
      <c r="F7" s="95" t="s">
        <v>90</v>
      </c>
      <c r="G7" s="95" t="s">
        <v>199</v>
      </c>
      <c r="H7" s="95" t="s">
        <v>130</v>
      </c>
      <c r="I7" s="95" t="s">
        <v>102</v>
      </c>
      <c r="J7" s="95" t="s">
        <v>200</v>
      </c>
      <c r="K7" s="95" t="s">
        <v>166</v>
      </c>
      <c r="L7" s="95" t="s">
        <v>167</v>
      </c>
      <c r="M7" s="95" t="s">
        <v>201</v>
      </c>
      <c r="N7" s="95" t="s">
        <v>168</v>
      </c>
      <c r="O7" s="95" t="s">
        <v>169</v>
      </c>
      <c r="P7" s="95" t="s">
        <v>443</v>
      </c>
    </row>
    <row r="8" spans="1:16" s="51" customFormat="1" ht="29.25" thickBot="1">
      <c r="A8" s="27" t="s">
        <v>91</v>
      </c>
      <c r="B8" s="368">
        <f>D8*$B$2</f>
        <v>212500</v>
      </c>
      <c r="C8" s="368">
        <f>D8*(1-$B$2)</f>
        <v>37500.00000000001</v>
      </c>
      <c r="D8" s="368">
        <f>D9+D10</f>
        <v>250000</v>
      </c>
      <c r="E8" s="368">
        <f>G8*$B$2</f>
        <v>5950</v>
      </c>
      <c r="F8" s="368">
        <f>G8*(1-$B$2)</f>
        <v>1050.0000000000002</v>
      </c>
      <c r="G8" s="368">
        <f>G9+G10</f>
        <v>7000</v>
      </c>
      <c r="H8" s="368">
        <f>J8*$B$2</f>
        <v>32618.662109999997</v>
      </c>
      <c r="I8" s="368">
        <f>J8*(1-$B$2)</f>
        <v>5756.234490000001</v>
      </c>
      <c r="J8" s="368">
        <f>J10+J9</f>
        <v>38374.8966</v>
      </c>
      <c r="K8" s="368">
        <f>M8*$B$2</f>
        <v>47.6</v>
      </c>
      <c r="L8" s="368">
        <f>M8*(1-$B$2)</f>
        <v>8.400000000000002</v>
      </c>
      <c r="M8" s="369">
        <v>56</v>
      </c>
      <c r="N8" s="369">
        <f>N9+N10</f>
        <v>173883.73789000002</v>
      </c>
      <c r="O8" s="369">
        <f>O9+O10</f>
        <v>30685.365510000003</v>
      </c>
      <c r="P8" s="369">
        <f>N8+O8</f>
        <v>204569.10340000002</v>
      </c>
    </row>
    <row r="9" spans="1:16" s="51" customFormat="1" ht="15.75" thickBot="1">
      <c r="A9" s="28" t="s">
        <v>96</v>
      </c>
      <c r="B9" s="368">
        <f aca="true" t="shared" si="0" ref="B9:B17">D9*$B$2</f>
        <v>85000</v>
      </c>
      <c r="C9" s="368">
        <f aca="true" t="shared" si="1" ref="C9:C17">D9*(1-$B$2)</f>
        <v>15000.000000000002</v>
      </c>
      <c r="D9" s="368">
        <v>100000</v>
      </c>
      <c r="E9" s="368">
        <f aca="true" t="shared" si="2" ref="E9:E17">G9*$B$2</f>
        <v>1700</v>
      </c>
      <c r="F9" s="368">
        <f aca="true" t="shared" si="3" ref="F9:F17">G9*(1-$B$2)</f>
        <v>300.00000000000006</v>
      </c>
      <c r="G9" s="368">
        <v>2000</v>
      </c>
      <c r="H9" s="368">
        <f aca="true" t="shared" si="4" ref="H9:H17">J9*$B$2</f>
        <v>26829.399999999998</v>
      </c>
      <c r="I9" s="368">
        <f aca="true" t="shared" si="5" ref="I9:I17">J9*(1-$B$2)</f>
        <v>4734.6</v>
      </c>
      <c r="J9" s="368">
        <f>'7.1.1Chelt salarii'!D37</f>
        <v>31564</v>
      </c>
      <c r="K9" s="368">
        <f aca="true" t="shared" si="6" ref="K9:K17">M9*$B$2</f>
        <v>47.6</v>
      </c>
      <c r="L9" s="368">
        <f aca="true" t="shared" si="7" ref="L9:L18">M9*(1-$B$2)</f>
        <v>8.400000000000002</v>
      </c>
      <c r="M9" s="369">
        <v>56</v>
      </c>
      <c r="N9" s="369">
        <f aca="true" t="shared" si="8" ref="N9:P11">B9-E9-H9-K9</f>
        <v>56423.00000000001</v>
      </c>
      <c r="O9" s="369">
        <f t="shared" si="8"/>
        <v>9957.000000000002</v>
      </c>
      <c r="P9" s="369">
        <f t="shared" si="8"/>
        <v>66380</v>
      </c>
    </row>
    <row r="10" spans="1:16" s="51" customFormat="1" ht="30.75" thickBot="1">
      <c r="A10" s="28" t="s">
        <v>97</v>
      </c>
      <c r="B10" s="368">
        <f t="shared" si="0"/>
        <v>127500</v>
      </c>
      <c r="C10" s="368">
        <f t="shared" si="1"/>
        <v>22500.000000000004</v>
      </c>
      <c r="D10" s="368">
        <v>150000</v>
      </c>
      <c r="E10" s="368">
        <f t="shared" si="2"/>
        <v>4250</v>
      </c>
      <c r="F10" s="368">
        <f t="shared" si="3"/>
        <v>750.0000000000001</v>
      </c>
      <c r="G10" s="368">
        <v>5000</v>
      </c>
      <c r="H10" s="368">
        <f t="shared" si="4"/>
        <v>5789.26211</v>
      </c>
      <c r="I10" s="368">
        <f t="shared" si="5"/>
        <v>1021.6344900000001</v>
      </c>
      <c r="J10" s="368">
        <f>'7.1.2Chelt deplasari'!M19</f>
        <v>6810.8966</v>
      </c>
      <c r="K10" s="368">
        <f t="shared" si="6"/>
        <v>0</v>
      </c>
      <c r="L10" s="368">
        <f t="shared" si="7"/>
        <v>0</v>
      </c>
      <c r="M10" s="369">
        <v>0</v>
      </c>
      <c r="N10" s="369">
        <f t="shared" si="8"/>
        <v>117460.73789</v>
      </c>
      <c r="O10" s="369">
        <f t="shared" si="8"/>
        <v>20728.365510000003</v>
      </c>
      <c r="P10" s="369">
        <f t="shared" si="8"/>
        <v>138189.1034</v>
      </c>
    </row>
    <row r="11" spans="1:16" s="51" customFormat="1" ht="29.25" thickBot="1">
      <c r="A11" s="29" t="s">
        <v>92</v>
      </c>
      <c r="B11" s="368">
        <f t="shared" si="0"/>
        <v>850</v>
      </c>
      <c r="C11" s="368">
        <f t="shared" si="1"/>
        <v>150.00000000000003</v>
      </c>
      <c r="D11" s="368">
        <v>1000</v>
      </c>
      <c r="E11" s="368">
        <f t="shared" si="2"/>
        <v>170</v>
      </c>
      <c r="F11" s="368">
        <f t="shared" si="3"/>
        <v>30.000000000000004</v>
      </c>
      <c r="G11" s="368">
        <v>200</v>
      </c>
      <c r="H11" s="368">
        <f t="shared" si="4"/>
        <v>210.79999999999998</v>
      </c>
      <c r="I11" s="368">
        <f t="shared" si="5"/>
        <v>37.2</v>
      </c>
      <c r="J11" s="368">
        <f>'7.2.Chelt servicii'!N14</f>
        <v>248</v>
      </c>
      <c r="K11" s="368">
        <f t="shared" si="6"/>
        <v>0</v>
      </c>
      <c r="L11" s="368">
        <f t="shared" si="7"/>
        <v>0</v>
      </c>
      <c r="M11" s="369">
        <v>0</v>
      </c>
      <c r="N11" s="369">
        <f t="shared" si="8"/>
        <v>469.20000000000005</v>
      </c>
      <c r="O11" s="369">
        <f t="shared" si="8"/>
        <v>82.80000000000003</v>
      </c>
      <c r="P11" s="369">
        <f t="shared" si="8"/>
        <v>552</v>
      </c>
    </row>
    <row r="12" spans="1:16" s="51" customFormat="1" ht="72" thickBot="1">
      <c r="A12" s="30" t="s">
        <v>93</v>
      </c>
      <c r="B12" s="368">
        <f t="shared" si="0"/>
        <v>30600</v>
      </c>
      <c r="C12" s="368">
        <f t="shared" si="1"/>
        <v>5400.000000000001</v>
      </c>
      <c r="D12" s="368">
        <f>D13+D14+D15</f>
        <v>36000</v>
      </c>
      <c r="E12" s="368">
        <f t="shared" si="2"/>
        <v>425</v>
      </c>
      <c r="F12" s="368">
        <f t="shared" si="3"/>
        <v>75.00000000000001</v>
      </c>
      <c r="G12" s="368">
        <f>G13+G14+G15</f>
        <v>500</v>
      </c>
      <c r="H12" s="368">
        <f t="shared" si="4"/>
        <v>1665.6713333333332</v>
      </c>
      <c r="I12" s="368">
        <f t="shared" si="5"/>
        <v>293.942</v>
      </c>
      <c r="J12" s="368">
        <f>J13+J14+J15</f>
        <v>1959.6133333333332</v>
      </c>
      <c r="K12" s="368">
        <f t="shared" si="6"/>
        <v>0</v>
      </c>
      <c r="L12" s="368">
        <f t="shared" si="7"/>
        <v>0</v>
      </c>
      <c r="M12" s="369">
        <v>0</v>
      </c>
      <c r="N12" s="369">
        <f>N13+N14+N15</f>
        <v>28509.328666666668</v>
      </c>
      <c r="O12" s="369">
        <f>O13+O14+O15</f>
        <v>5031.058000000001</v>
      </c>
      <c r="P12" s="369">
        <f>P13+P14+P15</f>
        <v>33540.386666666665</v>
      </c>
    </row>
    <row r="13" spans="1:16" s="51" customFormat="1" ht="30.75" thickBot="1">
      <c r="A13" s="105" t="s">
        <v>163</v>
      </c>
      <c r="B13" s="368">
        <f t="shared" si="0"/>
        <v>11900</v>
      </c>
      <c r="C13" s="368">
        <f t="shared" si="1"/>
        <v>2100.0000000000005</v>
      </c>
      <c r="D13" s="368">
        <v>14000</v>
      </c>
      <c r="E13" s="368">
        <f t="shared" si="2"/>
        <v>255</v>
      </c>
      <c r="F13" s="368">
        <f t="shared" si="3"/>
        <v>45.00000000000001</v>
      </c>
      <c r="G13" s="368">
        <v>300</v>
      </c>
      <c r="H13" s="368">
        <f t="shared" si="4"/>
        <v>722.5</v>
      </c>
      <c r="I13" s="368">
        <f t="shared" si="5"/>
        <v>127.50000000000001</v>
      </c>
      <c r="J13" s="368">
        <f>'7.3.1Chelt AF corporale'!M14</f>
        <v>850</v>
      </c>
      <c r="K13" s="368">
        <f t="shared" si="6"/>
        <v>0</v>
      </c>
      <c r="L13" s="368">
        <f t="shared" si="7"/>
        <v>0</v>
      </c>
      <c r="M13" s="369">
        <v>0</v>
      </c>
      <c r="N13" s="369">
        <f aca="true" t="shared" si="9" ref="N13:P17">B13-E13-H13-K13</f>
        <v>10922.5</v>
      </c>
      <c r="O13" s="369">
        <f t="shared" si="9"/>
        <v>1927.5000000000005</v>
      </c>
      <c r="P13" s="369">
        <f t="shared" si="9"/>
        <v>12850</v>
      </c>
    </row>
    <row r="14" spans="1:16" s="51" customFormat="1" ht="30.75" thickBot="1">
      <c r="A14" s="105" t="s">
        <v>164</v>
      </c>
      <c r="B14" s="368">
        <f t="shared" si="0"/>
        <v>10200</v>
      </c>
      <c r="C14" s="368">
        <f t="shared" si="1"/>
        <v>1800.0000000000002</v>
      </c>
      <c r="D14" s="368">
        <v>12000</v>
      </c>
      <c r="E14" s="368">
        <f t="shared" si="2"/>
        <v>170</v>
      </c>
      <c r="F14" s="368">
        <f t="shared" si="3"/>
        <v>30.000000000000004</v>
      </c>
      <c r="G14" s="368">
        <v>200</v>
      </c>
      <c r="H14" s="368">
        <f t="shared" si="4"/>
        <v>637.5</v>
      </c>
      <c r="I14" s="368">
        <f t="shared" si="5"/>
        <v>112.50000000000001</v>
      </c>
      <c r="J14" s="368">
        <f>'7.3.2Chelt AF necorporale'!M14</f>
        <v>750</v>
      </c>
      <c r="K14" s="368">
        <f t="shared" si="6"/>
        <v>0</v>
      </c>
      <c r="L14" s="368">
        <f t="shared" si="7"/>
        <v>0</v>
      </c>
      <c r="M14" s="369">
        <v>0</v>
      </c>
      <c r="N14" s="369">
        <f t="shared" si="9"/>
        <v>9392.5</v>
      </c>
      <c r="O14" s="369">
        <f t="shared" si="9"/>
        <v>1657.5000000000002</v>
      </c>
      <c r="P14" s="369">
        <f t="shared" si="9"/>
        <v>11050</v>
      </c>
    </row>
    <row r="15" spans="1:16" s="51" customFormat="1" ht="48.75" customHeight="1" thickBot="1">
      <c r="A15" s="106" t="s">
        <v>165</v>
      </c>
      <c r="B15" s="368">
        <f t="shared" si="0"/>
        <v>8500</v>
      </c>
      <c r="C15" s="368">
        <f t="shared" si="1"/>
        <v>1500.0000000000002</v>
      </c>
      <c r="D15" s="368">
        <v>10000</v>
      </c>
      <c r="E15" s="368">
        <f t="shared" si="2"/>
        <v>0</v>
      </c>
      <c r="F15" s="368">
        <f t="shared" si="3"/>
        <v>0</v>
      </c>
      <c r="G15" s="368">
        <v>0</v>
      </c>
      <c r="H15" s="368">
        <f t="shared" si="4"/>
        <v>305.67133333333334</v>
      </c>
      <c r="I15" s="368">
        <f t="shared" si="5"/>
        <v>53.94200000000001</v>
      </c>
      <c r="J15" s="368">
        <f>'7.3.3Chelt ObI&amp;FB&amp;MC&amp;publicatii'!M17</f>
        <v>359.61333333333334</v>
      </c>
      <c r="K15" s="368">
        <f t="shared" si="6"/>
        <v>0</v>
      </c>
      <c r="L15" s="368">
        <f t="shared" si="7"/>
        <v>0</v>
      </c>
      <c r="M15" s="369">
        <v>0</v>
      </c>
      <c r="N15" s="369">
        <f t="shared" si="9"/>
        <v>8194.328666666666</v>
      </c>
      <c r="O15" s="369">
        <f t="shared" si="9"/>
        <v>1446.0580000000002</v>
      </c>
      <c r="P15" s="369">
        <f t="shared" si="9"/>
        <v>9640.386666666667</v>
      </c>
    </row>
    <row r="16" spans="1:16" s="51" customFormat="1" ht="29.25" thickBot="1">
      <c r="A16" s="29" t="s">
        <v>94</v>
      </c>
      <c r="B16" s="368">
        <f t="shared" si="0"/>
        <v>4675</v>
      </c>
      <c r="C16" s="368">
        <f t="shared" si="1"/>
        <v>825.0000000000001</v>
      </c>
      <c r="D16" s="368">
        <v>5500</v>
      </c>
      <c r="E16" s="368">
        <f t="shared" si="2"/>
        <v>1020</v>
      </c>
      <c r="F16" s="368">
        <f t="shared" si="3"/>
        <v>180.00000000000003</v>
      </c>
      <c r="G16" s="368">
        <v>1200</v>
      </c>
      <c r="H16" s="368">
        <f t="shared" si="4"/>
        <v>501.28749999999997</v>
      </c>
      <c r="I16" s="368">
        <f t="shared" si="5"/>
        <v>88.46250000000002</v>
      </c>
      <c r="J16" s="368">
        <f>'7.4. Chelt generale admin'!M27</f>
        <v>589.75</v>
      </c>
      <c r="K16" s="368">
        <f t="shared" si="6"/>
        <v>0</v>
      </c>
      <c r="L16" s="368">
        <f t="shared" si="7"/>
        <v>0</v>
      </c>
      <c r="M16" s="369">
        <v>0</v>
      </c>
      <c r="N16" s="369">
        <f t="shared" si="9"/>
        <v>3153.7125</v>
      </c>
      <c r="O16" s="369">
        <f t="shared" si="9"/>
        <v>556.5375000000001</v>
      </c>
      <c r="P16" s="369">
        <f t="shared" si="9"/>
        <v>3710.25</v>
      </c>
    </row>
    <row r="17" spans="1:16" s="51" customFormat="1" ht="29.25" thickBot="1">
      <c r="A17" s="29" t="s">
        <v>45</v>
      </c>
      <c r="B17" s="368">
        <f t="shared" si="0"/>
        <v>425</v>
      </c>
      <c r="C17" s="368">
        <f t="shared" si="1"/>
        <v>75.00000000000001</v>
      </c>
      <c r="D17" s="368">
        <v>500</v>
      </c>
      <c r="E17" s="368">
        <f t="shared" si="2"/>
        <v>8.5</v>
      </c>
      <c r="F17" s="368">
        <f t="shared" si="3"/>
        <v>1.5000000000000002</v>
      </c>
      <c r="G17" s="368">
        <v>10</v>
      </c>
      <c r="H17" s="368">
        <f t="shared" si="4"/>
        <v>21.08</v>
      </c>
      <c r="I17" s="368">
        <f t="shared" si="5"/>
        <v>3.7200000000000006</v>
      </c>
      <c r="J17" s="368">
        <f>'7.5. Chelt inchiriere-leasing'!K19</f>
        <v>24.8</v>
      </c>
      <c r="K17" s="368">
        <f t="shared" si="6"/>
        <v>0</v>
      </c>
      <c r="L17" s="368">
        <f t="shared" si="7"/>
        <v>0</v>
      </c>
      <c r="M17" s="369">
        <v>0</v>
      </c>
      <c r="N17" s="369">
        <f t="shared" si="9"/>
        <v>395.42</v>
      </c>
      <c r="O17" s="369">
        <f t="shared" si="9"/>
        <v>69.78000000000002</v>
      </c>
      <c r="P17" s="369">
        <f t="shared" si="9"/>
        <v>465.2</v>
      </c>
    </row>
    <row r="18" spans="1:16" s="51" customFormat="1" ht="13.5" thickBot="1">
      <c r="A18" s="97" t="s">
        <v>0</v>
      </c>
      <c r="B18" s="368">
        <f aca="true" t="shared" si="10" ref="B18:K18">B8+B11+B12+B16+B17</f>
        <v>249050</v>
      </c>
      <c r="C18" s="368">
        <f t="shared" si="10"/>
        <v>43950.00000000001</v>
      </c>
      <c r="D18" s="368">
        <f t="shared" si="10"/>
        <v>293000</v>
      </c>
      <c r="E18" s="368">
        <f t="shared" si="10"/>
        <v>7573.5</v>
      </c>
      <c r="F18" s="368">
        <f t="shared" si="10"/>
        <v>1336.5000000000002</v>
      </c>
      <c r="G18" s="368">
        <f t="shared" si="10"/>
        <v>8910</v>
      </c>
      <c r="H18" s="368">
        <f t="shared" si="10"/>
        <v>35017.50094333333</v>
      </c>
      <c r="I18" s="368">
        <f t="shared" si="10"/>
        <v>6179.55899</v>
      </c>
      <c r="J18" s="368">
        <f t="shared" si="10"/>
        <v>41197.05993333334</v>
      </c>
      <c r="K18" s="368">
        <f t="shared" si="10"/>
        <v>47.6</v>
      </c>
      <c r="L18" s="368">
        <f t="shared" si="7"/>
        <v>8.400000000000002</v>
      </c>
      <c r="M18" s="368">
        <f>M8+M11+M12+M16+M17</f>
        <v>56</v>
      </c>
      <c r="N18" s="369">
        <f>N8+N11+N12+N16+N17</f>
        <v>206411.3990566667</v>
      </c>
      <c r="O18" s="369">
        <f>O8+O11+O12+O16+O17</f>
        <v>36425.54101</v>
      </c>
      <c r="P18" s="369">
        <f>P8+P11+P12+P16+P17</f>
        <v>242836.9400666667</v>
      </c>
    </row>
    <row r="19" s="51" customFormat="1" ht="12.75"/>
    <row r="20" spans="1:16" s="51" customFormat="1" ht="28.5" customHeight="1">
      <c r="A20" s="706" t="s">
        <v>426</v>
      </c>
      <c r="B20" s="706"/>
      <c r="C20" s="706"/>
      <c r="D20" s="706"/>
      <c r="E20" s="706"/>
      <c r="F20" s="706"/>
      <c r="G20" s="706"/>
      <c r="H20" s="706"/>
      <c r="I20" s="706"/>
      <c r="J20" s="706"/>
      <c r="K20" s="706"/>
      <c r="L20" s="706"/>
      <c r="M20" s="706"/>
      <c r="N20" s="706"/>
      <c r="O20" s="706"/>
      <c r="P20" s="706"/>
    </row>
  </sheetData>
  <sheetProtection/>
  <mergeCells count="23">
    <mergeCell ref="A20:P20"/>
    <mergeCell ref="B5:B6"/>
    <mergeCell ref="D5:D6"/>
    <mergeCell ref="G5:G6"/>
    <mergeCell ref="N5:N6"/>
    <mergeCell ref="M5:M6"/>
    <mergeCell ref="E5:E6"/>
    <mergeCell ref="H3:J4"/>
    <mergeCell ref="K3:M3"/>
    <mergeCell ref="N3:P3"/>
    <mergeCell ref="H5:H6"/>
    <mergeCell ref="I5:I6"/>
    <mergeCell ref="J5:J6"/>
    <mergeCell ref="A1:P1"/>
    <mergeCell ref="O5:O6"/>
    <mergeCell ref="P5:P6"/>
    <mergeCell ref="A3:A6"/>
    <mergeCell ref="B3:D4"/>
    <mergeCell ref="E3:G4"/>
    <mergeCell ref="N4:P4"/>
    <mergeCell ref="K4:M4"/>
    <mergeCell ref="L5:L6"/>
    <mergeCell ref="K5:K6"/>
  </mergeCells>
  <printOptions horizontalCentered="1" verticalCentered="1"/>
  <pageMargins left="0.2362204724409449" right="0.2362204724409449" top="0.35433070866141736" bottom="0.35433070866141736" header="0.2362204724409449" footer="0.4330708661417323"/>
  <pageSetup horizontalDpi="600" verticalDpi="600" orientation="landscape" paperSize="9" scale="90" r:id="rId1"/>
  <headerFooter alignWithMargins="0">
    <oddFooter>&amp;L&amp;"Arial,Italic"&amp;8B.4.36.24&amp;CProiect "....", cod SMIS ....&amp;RCererea de Rambursare nr. ...</oddFooter>
  </headerFooter>
</worksheet>
</file>

<file path=xl/worksheets/sheet13.xml><?xml version="1.0" encoding="utf-8"?>
<worksheet xmlns="http://schemas.openxmlformats.org/spreadsheetml/2006/main" xmlns:r="http://schemas.openxmlformats.org/officeDocument/2006/relationships">
  <dimension ref="A1:N50"/>
  <sheetViews>
    <sheetView zoomScale="110" zoomScaleNormal="110" zoomScalePageLayoutView="0" workbookViewId="0" topLeftCell="A1">
      <selection activeCell="A11" sqref="A11:M11"/>
    </sheetView>
  </sheetViews>
  <sheetFormatPr defaultColWidth="9.140625" defaultRowHeight="12.75"/>
  <cols>
    <col min="1" max="3" width="11.7109375" style="0" customWidth="1"/>
    <col min="4" max="5" width="13.00390625" style="0" customWidth="1"/>
    <col min="6" max="7" width="11.57421875" style="0" customWidth="1"/>
    <col min="8" max="8" width="13.140625" style="0" customWidth="1"/>
    <col min="9" max="9" width="12.421875" style="0" customWidth="1"/>
    <col min="10" max="10" width="13.28125" style="0" customWidth="1"/>
    <col min="11" max="11" width="12.00390625" style="0" customWidth="1"/>
    <col min="12" max="12" width="19.7109375" style="0" customWidth="1"/>
  </cols>
  <sheetData>
    <row r="1" spans="1:3" ht="12.75">
      <c r="A1" s="26" t="s">
        <v>414</v>
      </c>
      <c r="B1" s="26"/>
      <c r="C1" s="26"/>
    </row>
    <row r="2" s="51" customFormat="1" ht="13.5" thickBot="1"/>
    <row r="3" spans="1:12" s="51" customFormat="1" ht="38.25" customHeight="1">
      <c r="A3" s="581" t="s">
        <v>49</v>
      </c>
      <c r="B3" s="582"/>
      <c r="C3" s="582"/>
      <c r="D3" s="583"/>
      <c r="E3" s="581" t="s">
        <v>391</v>
      </c>
      <c r="F3" s="583"/>
      <c r="G3" s="581" t="s">
        <v>98</v>
      </c>
      <c r="H3" s="583"/>
      <c r="I3" s="700" t="s">
        <v>367</v>
      </c>
      <c r="J3" s="581" t="s">
        <v>356</v>
      </c>
      <c r="K3" s="582"/>
      <c r="L3" s="583"/>
    </row>
    <row r="4" spans="1:12" s="51" customFormat="1" ht="9.75" customHeight="1">
      <c r="A4" s="736"/>
      <c r="B4" s="737"/>
      <c r="C4" s="737"/>
      <c r="D4" s="738"/>
      <c r="E4" s="736"/>
      <c r="F4" s="738"/>
      <c r="G4" s="736"/>
      <c r="H4" s="738"/>
      <c r="I4" s="702"/>
      <c r="J4" s="736"/>
      <c r="K4" s="737"/>
      <c r="L4" s="738"/>
    </row>
    <row r="5" spans="1:12" s="51" customFormat="1" ht="13.5" customHeight="1" hidden="1" thickBot="1">
      <c r="A5" s="736"/>
      <c r="B5" s="737"/>
      <c r="C5" s="737"/>
      <c r="D5" s="738"/>
      <c r="E5" s="736"/>
      <c r="F5" s="738"/>
      <c r="G5" s="736"/>
      <c r="H5" s="738"/>
      <c r="I5" s="701"/>
      <c r="J5" s="736"/>
      <c r="K5" s="737"/>
      <c r="L5" s="738"/>
    </row>
    <row r="6" spans="1:12" s="51" customFormat="1" ht="9" customHeight="1" thickBot="1">
      <c r="A6" s="584"/>
      <c r="B6" s="585"/>
      <c r="C6" s="585"/>
      <c r="D6" s="586"/>
      <c r="E6" s="584"/>
      <c r="F6" s="586"/>
      <c r="G6" s="584"/>
      <c r="H6" s="586"/>
      <c r="I6" s="217"/>
      <c r="J6" s="584"/>
      <c r="K6" s="585"/>
      <c r="L6" s="586"/>
    </row>
    <row r="7" spans="1:12" s="51" customFormat="1" ht="43.5" customHeight="1" thickBot="1">
      <c r="A7" s="708" t="s">
        <v>396</v>
      </c>
      <c r="B7" s="708"/>
      <c r="C7" s="709"/>
      <c r="D7" s="100" t="s">
        <v>357</v>
      </c>
      <c r="E7" s="100" t="s">
        <v>358</v>
      </c>
      <c r="F7" s="100" t="s">
        <v>359</v>
      </c>
      <c r="G7" s="100" t="s">
        <v>360</v>
      </c>
      <c r="H7" s="100" t="s">
        <v>361</v>
      </c>
      <c r="I7" s="100" t="s">
        <v>362</v>
      </c>
      <c r="J7" s="100" t="s">
        <v>363</v>
      </c>
      <c r="K7" s="100" t="s">
        <v>364</v>
      </c>
      <c r="L7" s="100" t="s">
        <v>398</v>
      </c>
    </row>
    <row r="8" spans="1:12" s="51" customFormat="1" ht="15.75" thickBot="1">
      <c r="A8" s="377">
        <f>'8.Sit chelt eligibile'!H18</f>
        <v>35017.50094333333</v>
      </c>
      <c r="B8" s="376" t="s">
        <v>395</v>
      </c>
      <c r="C8" s="376">
        <f>('7.1.2Chelt deplasari'!L19+'7.2.Chelt servicii'!M14+'7.3.1Chelt AF corporale'!L14+'7.3.2Chelt AF necorporale'!L14+'7.3.3Chelt ObI&amp;FB&amp;MC&amp;publicatii'!L17+'7.4. Chelt generale admin'!L27+'7.5. Chelt inchiriere-leasing'!J19)*85%</f>
        <v>1317.4801100000002</v>
      </c>
      <c r="D8" s="377">
        <f>'8.Sit chelt eligibile'!I18</f>
        <v>6179.55899</v>
      </c>
      <c r="E8" s="378">
        <v>100</v>
      </c>
      <c r="F8" s="378">
        <v>24</v>
      </c>
      <c r="G8" s="377">
        <f>A8-E8</f>
        <v>34917.50094333333</v>
      </c>
      <c r="H8" s="377">
        <f>D8-F8</f>
        <v>6155.55899</v>
      </c>
      <c r="I8" s="378">
        <v>220</v>
      </c>
      <c r="J8" s="377">
        <f>G8-I8</f>
        <v>34697.50094333333</v>
      </c>
      <c r="K8" s="377">
        <f>H8</f>
        <v>6155.55899</v>
      </c>
      <c r="L8" s="377">
        <v>0</v>
      </c>
    </row>
    <row r="9" spans="1:13" s="51" customFormat="1" ht="12.75">
      <c r="A9" s="279"/>
      <c r="B9" s="279"/>
      <c r="C9" s="279"/>
      <c r="D9" s="280"/>
      <c r="E9" s="280"/>
      <c r="F9" s="281"/>
      <c r="G9" s="281"/>
      <c r="H9" s="280"/>
      <c r="I9" s="280"/>
      <c r="J9" s="282"/>
      <c r="K9" s="280"/>
      <c r="L9" s="280"/>
      <c r="M9" s="280"/>
    </row>
    <row r="10" spans="1:13" s="51" customFormat="1" ht="12.75">
      <c r="A10" s="279"/>
      <c r="B10" s="279"/>
      <c r="C10" s="279"/>
      <c r="D10" s="280"/>
      <c r="E10" s="280"/>
      <c r="F10" s="281"/>
      <c r="G10" s="281"/>
      <c r="H10" s="280"/>
      <c r="I10" s="280"/>
      <c r="J10" s="282"/>
      <c r="K10" s="280"/>
      <c r="L10" s="280"/>
      <c r="M10" s="280"/>
    </row>
    <row r="11" spans="1:13" s="51" customFormat="1" ht="37.5" customHeight="1">
      <c r="A11" s="735" t="s">
        <v>371</v>
      </c>
      <c r="B11" s="735"/>
      <c r="C11" s="735"/>
      <c r="D11" s="735"/>
      <c r="E11" s="735"/>
      <c r="F11" s="735"/>
      <c r="G11" s="735"/>
      <c r="H11" s="735"/>
      <c r="I11" s="735"/>
      <c r="J11" s="735"/>
      <c r="K11" s="735"/>
      <c r="L11" s="735"/>
      <c r="M11" s="735"/>
    </row>
    <row r="12" spans="1:13" s="51" customFormat="1" ht="12.75" customHeight="1">
      <c r="A12" s="277"/>
      <c r="B12" s="277"/>
      <c r="C12" s="277"/>
      <c r="D12" s="277"/>
      <c r="E12" s="277"/>
      <c r="F12" s="277"/>
      <c r="G12" s="277"/>
      <c r="H12" s="277"/>
      <c r="I12" s="277"/>
      <c r="J12" s="277"/>
      <c r="K12" s="277"/>
      <c r="L12" s="277"/>
      <c r="M12" s="277"/>
    </row>
    <row r="13" spans="1:14" s="51" customFormat="1" ht="28.5" customHeight="1">
      <c r="A13" s="711" t="s">
        <v>365</v>
      </c>
      <c r="B13" s="711"/>
      <c r="C13" s="711"/>
      <c r="D13" s="711"/>
      <c r="E13" s="711"/>
      <c r="F13" s="711"/>
      <c r="G13" s="711"/>
      <c r="H13" s="711"/>
      <c r="I13" s="711"/>
      <c r="J13" s="711"/>
      <c r="K13" s="711"/>
      <c r="L13" s="711"/>
      <c r="M13" s="711"/>
      <c r="N13" s="711"/>
    </row>
    <row r="14" spans="1:14" s="51" customFormat="1" ht="14.25">
      <c r="A14" s="707" t="s">
        <v>368</v>
      </c>
      <c r="B14" s="707"/>
      <c r="C14" s="707"/>
      <c r="D14" s="707"/>
      <c r="E14" s="707"/>
      <c r="F14" s="707"/>
      <c r="G14" s="707"/>
      <c r="H14" s="707"/>
      <c r="I14" s="707"/>
      <c r="J14" s="707"/>
      <c r="K14" s="707"/>
      <c r="L14" s="707"/>
      <c r="M14" s="707"/>
      <c r="N14" s="707"/>
    </row>
    <row r="15" spans="1:14" s="51" customFormat="1" ht="30" customHeight="1">
      <c r="A15" s="711" t="s">
        <v>369</v>
      </c>
      <c r="B15" s="711"/>
      <c r="C15" s="711"/>
      <c r="D15" s="711"/>
      <c r="E15" s="711"/>
      <c r="F15" s="711"/>
      <c r="G15" s="711"/>
      <c r="H15" s="711"/>
      <c r="I15" s="711"/>
      <c r="J15" s="711"/>
      <c r="K15" s="711"/>
      <c r="L15" s="711"/>
      <c r="M15" s="711"/>
      <c r="N15" s="711"/>
    </row>
    <row r="16" spans="1:14" s="51" customFormat="1" ht="14.25">
      <c r="A16" s="707" t="s">
        <v>366</v>
      </c>
      <c r="B16" s="707"/>
      <c r="C16" s="707"/>
      <c r="D16" s="707"/>
      <c r="E16" s="707"/>
      <c r="F16" s="707"/>
      <c r="G16" s="707"/>
      <c r="H16" s="707"/>
      <c r="I16" s="707"/>
      <c r="J16" s="707"/>
      <c r="K16" s="707"/>
      <c r="L16" s="707"/>
      <c r="M16" s="707"/>
      <c r="N16" s="707"/>
    </row>
    <row r="17" spans="1:14" s="51" customFormat="1" ht="14.25">
      <c r="A17" s="707" t="s">
        <v>370</v>
      </c>
      <c r="B17" s="707"/>
      <c r="C17" s="707"/>
      <c r="D17" s="707"/>
      <c r="E17" s="707"/>
      <c r="F17" s="707"/>
      <c r="G17" s="707"/>
      <c r="H17" s="707"/>
      <c r="I17" s="707"/>
      <c r="J17" s="707"/>
      <c r="K17" s="707"/>
      <c r="L17" s="707"/>
      <c r="M17" s="707"/>
      <c r="N17" s="707"/>
    </row>
    <row r="18" spans="1:14" s="51" customFormat="1" ht="14.25" customHeight="1">
      <c r="A18" s="707" t="s">
        <v>397</v>
      </c>
      <c r="B18" s="707"/>
      <c r="C18" s="707"/>
      <c r="D18" s="707"/>
      <c r="E18" s="707"/>
      <c r="F18" s="707"/>
      <c r="G18" s="707"/>
      <c r="H18" s="707"/>
      <c r="I18" s="707"/>
      <c r="J18" s="707"/>
      <c r="K18" s="707"/>
      <c r="L18" s="707"/>
      <c r="M18" s="707"/>
      <c r="N18" s="707"/>
    </row>
    <row r="19" s="51" customFormat="1" ht="29.25" customHeight="1"/>
    <row r="20" spans="1:14" s="51" customFormat="1" ht="14.25">
      <c r="A20" s="710" t="s">
        <v>415</v>
      </c>
      <c r="B20" s="710"/>
      <c r="C20" s="710"/>
      <c r="D20" s="710"/>
      <c r="E20" s="710"/>
      <c r="F20" s="710"/>
      <c r="G20" s="710"/>
      <c r="H20" s="710"/>
      <c r="I20" s="710"/>
      <c r="J20" s="710"/>
      <c r="K20" s="710"/>
      <c r="L20" s="710"/>
      <c r="M20" s="710"/>
      <c r="N20" s="710"/>
    </row>
    <row r="21" spans="1:14" s="51" customFormat="1" ht="15">
      <c r="A21" s="656" t="s">
        <v>178</v>
      </c>
      <c r="B21" s="656"/>
      <c r="C21" s="656"/>
      <c r="D21" s="656"/>
      <c r="E21" s="656"/>
      <c r="F21" s="656"/>
      <c r="G21" s="656"/>
      <c r="H21" s="656"/>
      <c r="I21" s="656"/>
      <c r="J21" s="656"/>
      <c r="K21" s="656"/>
      <c r="L21" s="656"/>
      <c r="M21" s="656"/>
      <c r="N21" s="656"/>
    </row>
    <row r="22" spans="1:14" s="51" customFormat="1" ht="15">
      <c r="A22" s="656" t="s">
        <v>179</v>
      </c>
      <c r="B22" s="656"/>
      <c r="C22" s="656"/>
      <c r="D22" s="656"/>
      <c r="E22" s="656"/>
      <c r="F22" s="656"/>
      <c r="G22" s="656"/>
      <c r="H22" s="656"/>
      <c r="I22" s="656"/>
      <c r="J22" s="656"/>
      <c r="K22" s="656"/>
      <c r="L22" s="656"/>
      <c r="M22" s="656"/>
      <c r="N22" s="656"/>
    </row>
    <row r="23" spans="1:14" s="51" customFormat="1" ht="15">
      <c r="A23" s="656" t="s">
        <v>180</v>
      </c>
      <c r="B23" s="656"/>
      <c r="C23" s="656"/>
      <c r="D23" s="656"/>
      <c r="E23" s="656"/>
      <c r="F23" s="656"/>
      <c r="G23" s="656"/>
      <c r="H23" s="656"/>
      <c r="I23" s="656"/>
      <c r="J23" s="656"/>
      <c r="K23" s="656"/>
      <c r="L23" s="656"/>
      <c r="M23" s="656"/>
      <c r="N23" s="656"/>
    </row>
    <row r="24" spans="1:14" s="51" customFormat="1" ht="13.5" customHeight="1">
      <c r="A24" s="656" t="s">
        <v>181</v>
      </c>
      <c r="B24" s="656"/>
      <c r="C24" s="656"/>
      <c r="D24" s="656"/>
      <c r="E24" s="656"/>
      <c r="F24" s="656"/>
      <c r="G24" s="656"/>
      <c r="H24" s="656"/>
      <c r="I24" s="656"/>
      <c r="J24" s="656"/>
      <c r="K24" s="656"/>
      <c r="L24" s="656"/>
      <c r="M24" s="656"/>
      <c r="N24" s="656"/>
    </row>
    <row r="25" spans="1:14" s="51" customFormat="1" ht="15">
      <c r="A25" s="656" t="s">
        <v>182</v>
      </c>
      <c r="B25" s="656"/>
      <c r="C25" s="656"/>
      <c r="D25" s="656"/>
      <c r="E25" s="656"/>
      <c r="F25" s="656"/>
      <c r="G25" s="656"/>
      <c r="H25" s="656"/>
      <c r="I25" s="656"/>
      <c r="J25" s="656"/>
      <c r="K25" s="656"/>
      <c r="L25" s="656"/>
      <c r="M25" s="656"/>
      <c r="N25" s="656"/>
    </row>
    <row r="26" spans="1:14" s="51" customFormat="1" ht="15">
      <c r="A26" s="656" t="s">
        <v>183</v>
      </c>
      <c r="B26" s="656"/>
      <c r="C26" s="656"/>
      <c r="D26" s="656"/>
      <c r="E26" s="656"/>
      <c r="F26" s="656"/>
      <c r="G26" s="656"/>
      <c r="H26" s="656"/>
      <c r="I26" s="656"/>
      <c r="J26" s="656"/>
      <c r="K26" s="656"/>
      <c r="L26" s="656"/>
      <c r="M26" s="656"/>
      <c r="N26" s="656"/>
    </row>
    <row r="27" spans="1:14" s="51" customFormat="1" ht="15">
      <c r="A27" s="656" t="s">
        <v>184</v>
      </c>
      <c r="B27" s="656"/>
      <c r="C27" s="656"/>
      <c r="D27" s="656"/>
      <c r="E27" s="656"/>
      <c r="F27" s="656"/>
      <c r="G27" s="656"/>
      <c r="H27" s="656"/>
      <c r="I27" s="656"/>
      <c r="J27" s="656"/>
      <c r="K27" s="656"/>
      <c r="L27" s="656"/>
      <c r="M27" s="656"/>
      <c r="N27" s="656"/>
    </row>
    <row r="28" spans="1:14" s="51" customFormat="1" ht="15">
      <c r="A28" s="656" t="s">
        <v>185</v>
      </c>
      <c r="B28" s="656"/>
      <c r="C28" s="656"/>
      <c r="D28" s="656"/>
      <c r="E28" s="656"/>
      <c r="F28" s="656"/>
      <c r="G28" s="656"/>
      <c r="H28" s="656"/>
      <c r="I28" s="656"/>
      <c r="J28" s="656"/>
      <c r="K28" s="656"/>
      <c r="L28" s="656"/>
      <c r="M28" s="656"/>
      <c r="N28" s="656"/>
    </row>
    <row r="29" spans="1:14" s="51" customFormat="1" ht="15">
      <c r="A29" s="656" t="s">
        <v>186</v>
      </c>
      <c r="B29" s="656"/>
      <c r="C29" s="656"/>
      <c r="D29" s="656"/>
      <c r="E29" s="656"/>
      <c r="F29" s="656"/>
      <c r="G29" s="656"/>
      <c r="H29" s="656"/>
      <c r="I29" s="656"/>
      <c r="J29" s="656"/>
      <c r="K29" s="656"/>
      <c r="L29" s="656"/>
      <c r="M29" s="656"/>
      <c r="N29" s="656"/>
    </row>
    <row r="30" spans="1:14" s="51" customFormat="1" ht="15">
      <c r="A30" s="656" t="s">
        <v>187</v>
      </c>
      <c r="B30" s="656"/>
      <c r="C30" s="656"/>
      <c r="D30" s="656"/>
      <c r="E30" s="656"/>
      <c r="F30" s="656"/>
      <c r="G30" s="656"/>
      <c r="H30" s="656"/>
      <c r="I30" s="656"/>
      <c r="J30" s="656"/>
      <c r="K30" s="656"/>
      <c r="L30" s="656"/>
      <c r="M30" s="656"/>
      <c r="N30" s="656"/>
    </row>
    <row r="31" spans="1:14" s="51" customFormat="1" ht="16.5" customHeight="1">
      <c r="A31" s="656" t="s">
        <v>188</v>
      </c>
      <c r="B31" s="656"/>
      <c r="C31" s="656"/>
      <c r="D31" s="656"/>
      <c r="E31" s="656"/>
      <c r="F31" s="656"/>
      <c r="G31" s="656"/>
      <c r="H31" s="656"/>
      <c r="I31" s="656"/>
      <c r="J31" s="656"/>
      <c r="K31" s="656"/>
      <c r="L31" s="656"/>
      <c r="M31" s="656"/>
      <c r="N31" s="656"/>
    </row>
    <row r="32" spans="1:14" s="51" customFormat="1" ht="15">
      <c r="A32" s="656" t="s">
        <v>189</v>
      </c>
      <c r="B32" s="656"/>
      <c r="C32" s="656"/>
      <c r="D32" s="656"/>
      <c r="E32" s="656"/>
      <c r="F32" s="656"/>
      <c r="G32" s="656"/>
      <c r="H32" s="656"/>
      <c r="I32" s="656"/>
      <c r="J32" s="656"/>
      <c r="K32" s="656"/>
      <c r="L32" s="656"/>
      <c r="M32" s="656"/>
      <c r="N32" s="656"/>
    </row>
    <row r="33" spans="1:14" s="51" customFormat="1" ht="16.5" customHeight="1">
      <c r="A33" s="656" t="s">
        <v>190</v>
      </c>
      <c r="B33" s="656"/>
      <c r="C33" s="656"/>
      <c r="D33" s="656"/>
      <c r="E33" s="656"/>
      <c r="F33" s="656"/>
      <c r="G33" s="656"/>
      <c r="H33" s="656"/>
      <c r="I33" s="656"/>
      <c r="J33" s="656"/>
      <c r="K33" s="656"/>
      <c r="L33" s="656"/>
      <c r="M33" s="656"/>
      <c r="N33" s="656"/>
    </row>
    <row r="34" spans="1:14" s="51" customFormat="1" ht="15">
      <c r="A34" s="85"/>
      <c r="B34" s="85"/>
      <c r="C34" s="85"/>
      <c r="D34" s="84"/>
      <c r="E34" s="84"/>
      <c r="F34" s="84"/>
      <c r="G34" s="84"/>
      <c r="H34" s="84"/>
      <c r="I34" s="84"/>
      <c r="J34" s="84"/>
      <c r="K34" s="84"/>
      <c r="L34" s="84"/>
      <c r="M34" s="84"/>
      <c r="N34" s="84"/>
    </row>
    <row r="35" spans="1:14" s="51" customFormat="1" ht="32.25" customHeight="1">
      <c r="A35" s="714" t="s">
        <v>176</v>
      </c>
      <c r="B35" s="714"/>
      <c r="C35" s="714"/>
      <c r="D35" s="714"/>
      <c r="E35" s="714"/>
      <c r="F35" s="714"/>
      <c r="G35" s="714"/>
      <c r="H35" s="714"/>
      <c r="I35" s="714"/>
      <c r="J35" s="714"/>
      <c r="K35" s="714"/>
      <c r="L35" s="714"/>
      <c r="M35" s="714"/>
      <c r="N35" s="714"/>
    </row>
    <row r="36" spans="1:14" s="51" customFormat="1" ht="14.25">
      <c r="A36" s="99"/>
      <c r="B36" s="99"/>
      <c r="C36" s="99"/>
      <c r="D36" s="84"/>
      <c r="E36" s="84"/>
      <c r="F36" s="84"/>
      <c r="G36" s="84"/>
      <c r="H36" s="84"/>
      <c r="I36" s="84"/>
      <c r="J36" s="84"/>
      <c r="K36" s="84"/>
      <c r="L36" s="84"/>
      <c r="M36" s="84"/>
      <c r="N36" s="84"/>
    </row>
    <row r="37" spans="1:14" s="51" customFormat="1" ht="42" customHeight="1">
      <c r="A37" s="714" t="s">
        <v>177</v>
      </c>
      <c r="B37" s="714"/>
      <c r="C37" s="714"/>
      <c r="D37" s="714"/>
      <c r="E37" s="714"/>
      <c r="F37" s="714"/>
      <c r="G37" s="714"/>
      <c r="H37" s="714"/>
      <c r="I37" s="714"/>
      <c r="J37" s="714"/>
      <c r="K37" s="714"/>
      <c r="L37" s="714"/>
      <c r="M37" s="714"/>
      <c r="N37" s="714"/>
    </row>
    <row r="38" spans="1:3" s="51" customFormat="1" ht="14.25">
      <c r="A38" s="98"/>
      <c r="B38" s="98"/>
      <c r="C38" s="98"/>
    </row>
    <row r="39" spans="1:13" s="51" customFormat="1" ht="15" thickBot="1">
      <c r="A39" s="716" t="s">
        <v>416</v>
      </c>
      <c r="B39" s="716"/>
      <c r="C39" s="716"/>
      <c r="D39" s="716"/>
      <c r="E39" s="716"/>
      <c r="F39" s="716"/>
      <c r="G39" s="716"/>
      <c r="H39" s="716"/>
      <c r="I39" s="716"/>
      <c r="J39" s="716"/>
      <c r="K39" s="716"/>
      <c r="L39" s="716"/>
      <c r="M39" s="716"/>
    </row>
    <row r="40" spans="1:13" s="51" customFormat="1" ht="15" customHeight="1">
      <c r="A40" s="712" t="s">
        <v>41</v>
      </c>
      <c r="B40" s="370"/>
      <c r="C40" s="370"/>
      <c r="D40" s="717" t="s">
        <v>191</v>
      </c>
      <c r="E40" s="718"/>
      <c r="F40" s="718"/>
      <c r="G40" s="718"/>
      <c r="H40" s="718"/>
      <c r="I40" s="718"/>
      <c r="J40" s="718"/>
      <c r="K40" s="718"/>
      <c r="L40" s="718"/>
      <c r="M40" s="719"/>
    </row>
    <row r="41" spans="1:13" s="51" customFormat="1" ht="13.5" customHeight="1" thickBot="1">
      <c r="A41" s="713"/>
      <c r="B41" s="371"/>
      <c r="C41" s="371"/>
      <c r="D41" s="720"/>
      <c r="E41" s="721"/>
      <c r="F41" s="721"/>
      <c r="G41" s="721"/>
      <c r="H41" s="721"/>
      <c r="I41" s="721"/>
      <c r="J41" s="721"/>
      <c r="K41" s="721"/>
      <c r="L41" s="721"/>
      <c r="M41" s="722"/>
    </row>
    <row r="42" spans="1:13" s="51" customFormat="1" ht="15.75" thickBot="1">
      <c r="A42" s="101" t="s">
        <v>192</v>
      </c>
      <c r="B42" s="372"/>
      <c r="C42" s="372"/>
      <c r="D42" s="723" t="s">
        <v>193</v>
      </c>
      <c r="E42" s="724"/>
      <c r="F42" s="724"/>
      <c r="G42" s="724"/>
      <c r="H42" s="724"/>
      <c r="I42" s="724"/>
      <c r="J42" s="724"/>
      <c r="K42" s="724"/>
      <c r="L42" s="724"/>
      <c r="M42" s="725"/>
    </row>
    <row r="43" spans="1:13" s="51" customFormat="1" ht="15">
      <c r="A43" s="733">
        <v>2</v>
      </c>
      <c r="B43" s="373"/>
      <c r="C43" s="373"/>
      <c r="D43" s="726" t="s">
        <v>424</v>
      </c>
      <c r="E43" s="727"/>
      <c r="F43" s="727"/>
      <c r="G43" s="727"/>
      <c r="H43" s="727"/>
      <c r="I43" s="727"/>
      <c r="J43" s="727"/>
      <c r="K43" s="727"/>
      <c r="L43" s="727"/>
      <c r="M43" s="728"/>
    </row>
    <row r="44" spans="1:13" s="51" customFormat="1" ht="66" customHeight="1" thickBot="1">
      <c r="A44" s="734"/>
      <c r="B44" s="374"/>
      <c r="C44" s="374"/>
      <c r="D44" s="729" t="s">
        <v>425</v>
      </c>
      <c r="E44" s="730"/>
      <c r="F44" s="730"/>
      <c r="G44" s="730"/>
      <c r="H44" s="730"/>
      <c r="I44" s="730"/>
      <c r="J44" s="730"/>
      <c r="K44" s="730"/>
      <c r="L44" s="730"/>
      <c r="M44" s="731"/>
    </row>
    <row r="45" spans="1:13" s="51" customFormat="1" ht="24.75" customHeight="1">
      <c r="A45" s="218"/>
      <c r="B45" s="375"/>
      <c r="C45" s="375"/>
      <c r="D45" s="107"/>
      <c r="E45" s="107"/>
      <c r="F45" s="107"/>
      <c r="G45" s="107"/>
      <c r="H45" s="107"/>
      <c r="I45" s="107"/>
      <c r="J45" s="107"/>
      <c r="K45" s="107"/>
      <c r="L45" s="107"/>
      <c r="M45" s="107"/>
    </row>
    <row r="46" spans="1:8" s="51" customFormat="1" ht="14.25">
      <c r="A46" s="732" t="s">
        <v>194</v>
      </c>
      <c r="B46" s="732"/>
      <c r="C46" s="732"/>
      <c r="D46" s="732"/>
      <c r="E46" s="732"/>
      <c r="F46" s="732"/>
      <c r="G46" s="732"/>
      <c r="H46" s="732"/>
    </row>
    <row r="47" spans="1:8" s="51" customFormat="1" ht="14.25">
      <c r="A47" s="732" t="s">
        <v>196</v>
      </c>
      <c r="B47" s="732"/>
      <c r="C47" s="732"/>
      <c r="D47" s="732"/>
      <c r="E47" s="732"/>
      <c r="F47" s="732"/>
      <c r="G47" s="732"/>
      <c r="H47" s="732"/>
    </row>
    <row r="48" spans="1:7" s="51" customFormat="1" ht="14.25" customHeight="1">
      <c r="A48" s="732" t="s">
        <v>111</v>
      </c>
      <c r="B48" s="732"/>
      <c r="C48" s="732"/>
      <c r="D48" s="732"/>
      <c r="E48" s="732"/>
      <c r="F48" s="732"/>
      <c r="G48" s="276"/>
    </row>
    <row r="49" spans="1:7" s="51" customFormat="1" ht="14.25">
      <c r="A49" s="715" t="s">
        <v>195</v>
      </c>
      <c r="B49" s="715"/>
      <c r="C49" s="715"/>
      <c r="D49" s="715"/>
      <c r="E49" s="275"/>
      <c r="F49" s="102"/>
      <c r="G49" s="102"/>
    </row>
    <row r="50" spans="1:7" s="51" customFormat="1" ht="14.25">
      <c r="A50" s="103"/>
      <c r="B50" s="103"/>
      <c r="C50" s="103"/>
      <c r="D50" s="102"/>
      <c r="E50" s="102"/>
      <c r="F50" s="102"/>
      <c r="G50" s="102"/>
    </row>
  </sheetData>
  <sheetProtection/>
  <mergeCells count="40">
    <mergeCell ref="A47:H47"/>
    <mergeCell ref="A48:F48"/>
    <mergeCell ref="A43:A44"/>
    <mergeCell ref="A11:M11"/>
    <mergeCell ref="A3:D6"/>
    <mergeCell ref="E3:F6"/>
    <mergeCell ref="G3:H6"/>
    <mergeCell ref="J3:L6"/>
    <mergeCell ref="A14:N14"/>
    <mergeCell ref="I3:I5"/>
    <mergeCell ref="A28:N28"/>
    <mergeCell ref="A29:N29"/>
    <mergeCell ref="A30:N30"/>
    <mergeCell ref="A49:D49"/>
    <mergeCell ref="A39:M39"/>
    <mergeCell ref="D40:M41"/>
    <mergeCell ref="D42:M42"/>
    <mergeCell ref="D43:M43"/>
    <mergeCell ref="D44:M44"/>
    <mergeCell ref="A46:H46"/>
    <mergeCell ref="A21:N21"/>
    <mergeCell ref="A22:N22"/>
    <mergeCell ref="A23:N23"/>
    <mergeCell ref="A15:N15"/>
    <mergeCell ref="A13:N13"/>
    <mergeCell ref="A40:A41"/>
    <mergeCell ref="A32:N32"/>
    <mergeCell ref="A33:N33"/>
    <mergeCell ref="A35:N35"/>
    <mergeCell ref="A37:N37"/>
    <mergeCell ref="A16:N16"/>
    <mergeCell ref="A17:N17"/>
    <mergeCell ref="A18:N18"/>
    <mergeCell ref="A7:C7"/>
    <mergeCell ref="A31:N31"/>
    <mergeCell ref="A24:N24"/>
    <mergeCell ref="A25:N25"/>
    <mergeCell ref="A26:N26"/>
    <mergeCell ref="A27:N27"/>
    <mergeCell ref="A20:N20"/>
  </mergeCells>
  <printOptions/>
  <pageMargins left="0.35433070866141736" right="0.2362204724409449" top="0.4330708661417323" bottom="0.2362204724409449" header="0.31496062992125984" footer="0.2362204724409449"/>
  <pageSetup horizontalDpi="600" verticalDpi="600" orientation="landscape" paperSize="9" r:id="rId1"/>
  <headerFooter alignWithMargins="0">
    <oddFooter>&amp;L&amp;"Arial,Italic"&amp;8B.4.36.24&amp;CProiect "....", cod SMIS ....&amp;RCererea de Rambursare nr. ....</oddFooter>
  </headerFooter>
</worksheet>
</file>

<file path=xl/worksheets/sheet14.xml><?xml version="1.0" encoding="utf-8"?>
<worksheet xmlns="http://schemas.openxmlformats.org/spreadsheetml/2006/main" xmlns:r="http://schemas.openxmlformats.org/officeDocument/2006/relationships">
  <dimension ref="A1:AN60"/>
  <sheetViews>
    <sheetView zoomScalePageLayoutView="0" workbookViewId="0" topLeftCell="A1">
      <selection activeCell="B21" sqref="B21"/>
    </sheetView>
  </sheetViews>
  <sheetFormatPr defaultColWidth="9.140625" defaultRowHeight="12.75"/>
  <cols>
    <col min="1" max="1" width="13.421875" style="0" customWidth="1"/>
    <col min="2" max="2" width="53.140625" style="0" customWidth="1"/>
    <col min="3" max="3" width="13.00390625" style="0" customWidth="1"/>
    <col min="4" max="4" width="13.57421875" style="0" customWidth="1"/>
  </cols>
  <sheetData>
    <row r="1" spans="1:40" ht="15.75">
      <c r="A1" s="33" t="s">
        <v>103</v>
      </c>
      <c r="B1" s="34"/>
      <c r="C1" s="35"/>
      <c r="D1" s="35"/>
      <c r="O1" t="s">
        <v>217</v>
      </c>
      <c r="Q1">
        <v>2011</v>
      </c>
      <c r="S1" t="s">
        <v>218</v>
      </c>
      <c r="AA1" t="s">
        <v>219</v>
      </c>
      <c r="AN1" t="s">
        <v>220</v>
      </c>
    </row>
    <row r="2" spans="1:40" ht="15.75">
      <c r="A2" s="33" t="s">
        <v>104</v>
      </c>
      <c r="B2" s="34"/>
      <c r="C2" s="35"/>
      <c r="D2" s="35"/>
      <c r="O2" t="s">
        <v>221</v>
      </c>
      <c r="Q2">
        <v>2012</v>
      </c>
      <c r="S2" t="s">
        <v>222</v>
      </c>
      <c r="AA2" t="s">
        <v>223</v>
      </c>
      <c r="AN2" t="s">
        <v>224</v>
      </c>
    </row>
    <row r="3" spans="1:40" ht="15.75">
      <c r="A3" s="33" t="s">
        <v>105</v>
      </c>
      <c r="B3" s="34"/>
      <c r="C3" s="35"/>
      <c r="D3" s="35"/>
      <c r="O3" t="s">
        <v>225</v>
      </c>
      <c r="Q3">
        <v>2013</v>
      </c>
      <c r="S3" t="s">
        <v>226</v>
      </c>
      <c r="AA3" t="s">
        <v>227</v>
      </c>
      <c r="AN3" t="s">
        <v>228</v>
      </c>
    </row>
    <row r="4" spans="1:40" ht="15.75">
      <c r="A4" s="33" t="s">
        <v>106</v>
      </c>
      <c r="B4" s="34"/>
      <c r="C4" s="35"/>
      <c r="D4" s="35"/>
      <c r="O4" t="s">
        <v>229</v>
      </c>
      <c r="Q4">
        <v>2014</v>
      </c>
      <c r="S4" t="s">
        <v>230</v>
      </c>
      <c r="AA4" t="s">
        <v>231</v>
      </c>
      <c r="AN4" t="s">
        <v>232</v>
      </c>
    </row>
    <row r="5" spans="1:40" ht="15.75">
      <c r="A5" s="33" t="s">
        <v>107</v>
      </c>
      <c r="B5" s="34"/>
      <c r="C5" s="35"/>
      <c r="D5" s="35"/>
      <c r="O5" t="s">
        <v>233</v>
      </c>
      <c r="Q5">
        <v>2015</v>
      </c>
      <c r="S5" t="s">
        <v>234</v>
      </c>
      <c r="AA5" t="s">
        <v>235</v>
      </c>
      <c r="AN5" t="s">
        <v>236</v>
      </c>
    </row>
    <row r="6" spans="1:40" ht="15.75">
      <c r="A6" s="33" t="s">
        <v>108</v>
      </c>
      <c r="B6" s="34"/>
      <c r="C6" s="35"/>
      <c r="D6" s="35"/>
      <c r="O6" t="s">
        <v>237</v>
      </c>
      <c r="S6" t="s">
        <v>238</v>
      </c>
      <c r="AA6" t="s">
        <v>239</v>
      </c>
      <c r="AN6" t="s">
        <v>240</v>
      </c>
    </row>
    <row r="7" spans="1:40" ht="12.75">
      <c r="A7" s="36"/>
      <c r="B7" s="36"/>
      <c r="O7" t="s">
        <v>241</v>
      </c>
      <c r="S7" t="s">
        <v>242</v>
      </c>
      <c r="AA7" t="s">
        <v>243</v>
      </c>
      <c r="AN7" t="s">
        <v>244</v>
      </c>
    </row>
    <row r="8" spans="1:40" ht="19.5" customHeight="1">
      <c r="A8" s="746" t="s">
        <v>420</v>
      </c>
      <c r="B8" s="747"/>
      <c r="C8" s="747"/>
      <c r="D8" s="747"/>
      <c r="E8" s="748"/>
      <c r="O8" t="s">
        <v>245</v>
      </c>
      <c r="S8" t="s">
        <v>246</v>
      </c>
      <c r="AA8" t="s">
        <v>247</v>
      </c>
      <c r="AN8" t="s">
        <v>248</v>
      </c>
    </row>
    <row r="9" spans="1:40" ht="15" customHeight="1" thickBot="1">
      <c r="A9" s="755"/>
      <c r="B9" s="756"/>
      <c r="C9" s="756"/>
      <c r="D9" s="756"/>
      <c r="E9" s="756"/>
      <c r="O9" t="s">
        <v>249</v>
      </c>
      <c r="AA9" t="s">
        <v>250</v>
      </c>
      <c r="AN9" t="s">
        <v>251</v>
      </c>
    </row>
    <row r="10" spans="1:40" ht="20.25" customHeight="1">
      <c r="A10" s="749" t="s">
        <v>52</v>
      </c>
      <c r="B10" s="751" t="s">
        <v>419</v>
      </c>
      <c r="C10" s="751" t="s">
        <v>421</v>
      </c>
      <c r="D10" s="751" t="s">
        <v>422</v>
      </c>
      <c r="E10" s="753" t="s">
        <v>289</v>
      </c>
      <c r="O10" t="s">
        <v>252</v>
      </c>
      <c r="AA10" t="s">
        <v>253</v>
      </c>
      <c r="AN10" t="s">
        <v>254</v>
      </c>
    </row>
    <row r="11" spans="1:40" ht="51.75" customHeight="1" thickBot="1">
      <c r="A11" s="750"/>
      <c r="B11" s="752"/>
      <c r="C11" s="752"/>
      <c r="D11" s="752"/>
      <c r="E11" s="754"/>
      <c r="O11" t="s">
        <v>255</v>
      </c>
      <c r="AA11" t="s">
        <v>256</v>
      </c>
      <c r="AN11" t="s">
        <v>257</v>
      </c>
    </row>
    <row r="12" spans="1:40" ht="15.75">
      <c r="A12" s="37">
        <v>1</v>
      </c>
      <c r="B12" s="38"/>
      <c r="C12" s="39"/>
      <c r="D12" s="39"/>
      <c r="E12" s="197"/>
      <c r="O12" t="s">
        <v>258</v>
      </c>
      <c r="AA12" t="s">
        <v>259</v>
      </c>
      <c r="AN12" t="s">
        <v>260</v>
      </c>
    </row>
    <row r="13" spans="1:40" ht="15.75">
      <c r="A13" s="40">
        <f>A12+1</f>
        <v>2</v>
      </c>
      <c r="B13" s="41"/>
      <c r="C13" s="42"/>
      <c r="D13" s="42"/>
      <c r="E13" s="198"/>
      <c r="AA13" t="s">
        <v>261</v>
      </c>
      <c r="AN13" t="s">
        <v>262</v>
      </c>
    </row>
    <row r="14" spans="1:40" ht="15.75">
      <c r="A14" s="40">
        <f aca="true" t="shared" si="0" ref="A14:A42">A13+1</f>
        <v>3</v>
      </c>
      <c r="B14" s="41"/>
      <c r="C14" s="42"/>
      <c r="D14" s="42"/>
      <c r="E14" s="198"/>
      <c r="AA14" t="s">
        <v>263</v>
      </c>
      <c r="AN14" t="s">
        <v>264</v>
      </c>
    </row>
    <row r="15" spans="1:40" ht="15.75">
      <c r="A15" s="40">
        <f t="shared" si="0"/>
        <v>4</v>
      </c>
      <c r="B15" s="41"/>
      <c r="C15" s="42"/>
      <c r="D15" s="42"/>
      <c r="E15" s="198"/>
      <c r="AA15" t="s">
        <v>265</v>
      </c>
      <c r="AN15" t="s">
        <v>266</v>
      </c>
    </row>
    <row r="16" spans="1:40" ht="15.75">
      <c r="A16" s="40">
        <f t="shared" si="0"/>
        <v>5</v>
      </c>
      <c r="B16" s="41"/>
      <c r="C16" s="42"/>
      <c r="D16" s="42"/>
      <c r="E16" s="198"/>
      <c r="AA16" t="s">
        <v>267</v>
      </c>
      <c r="AN16" t="s">
        <v>268</v>
      </c>
    </row>
    <row r="17" spans="1:40" ht="15.75">
      <c r="A17" s="40">
        <f t="shared" si="0"/>
        <v>6</v>
      </c>
      <c r="B17" s="41"/>
      <c r="C17" s="42"/>
      <c r="D17" s="42"/>
      <c r="E17" s="198"/>
      <c r="AA17" t="s">
        <v>269</v>
      </c>
      <c r="AN17" t="s">
        <v>270</v>
      </c>
    </row>
    <row r="18" spans="1:40" ht="15.75">
      <c r="A18" s="40">
        <f t="shared" si="0"/>
        <v>7</v>
      </c>
      <c r="B18" s="41"/>
      <c r="C18" s="42"/>
      <c r="D18" s="42"/>
      <c r="E18" s="198"/>
      <c r="AA18" t="s">
        <v>271</v>
      </c>
      <c r="AN18" t="s">
        <v>272</v>
      </c>
    </row>
    <row r="19" spans="1:40" ht="15.75">
      <c r="A19" s="40">
        <f t="shared" si="0"/>
        <v>8</v>
      </c>
      <c r="B19" s="41"/>
      <c r="C19" s="42"/>
      <c r="D19" s="42"/>
      <c r="E19" s="198"/>
      <c r="AA19" t="s">
        <v>273</v>
      </c>
      <c r="AN19" t="s">
        <v>274</v>
      </c>
    </row>
    <row r="20" spans="1:40" ht="15.75">
      <c r="A20" s="40">
        <f t="shared" si="0"/>
        <v>9</v>
      </c>
      <c r="B20" s="41"/>
      <c r="C20" s="42"/>
      <c r="D20" s="42"/>
      <c r="E20" s="198"/>
      <c r="AA20" t="s">
        <v>275</v>
      </c>
      <c r="AN20" t="s">
        <v>276</v>
      </c>
    </row>
    <row r="21" spans="1:40" ht="15.75">
      <c r="A21" s="40">
        <f t="shared" si="0"/>
        <v>10</v>
      </c>
      <c r="B21" s="41"/>
      <c r="C21" s="42"/>
      <c r="D21" s="42"/>
      <c r="E21" s="198"/>
      <c r="AA21" t="s">
        <v>277</v>
      </c>
      <c r="AN21" t="s">
        <v>278</v>
      </c>
    </row>
    <row r="22" spans="1:27" ht="15.75">
      <c r="A22" s="40">
        <f t="shared" si="0"/>
        <v>11</v>
      </c>
      <c r="B22" s="41"/>
      <c r="C22" s="42"/>
      <c r="D22" s="42"/>
      <c r="E22" s="198"/>
      <c r="AA22" t="s">
        <v>279</v>
      </c>
    </row>
    <row r="23" spans="1:27" ht="15.75">
      <c r="A23" s="40">
        <f t="shared" si="0"/>
        <v>12</v>
      </c>
      <c r="B23" s="41"/>
      <c r="C23" s="42"/>
      <c r="D23" s="42"/>
      <c r="E23" s="198"/>
      <c r="AA23" t="s">
        <v>280</v>
      </c>
    </row>
    <row r="24" spans="1:27" ht="15.75">
      <c r="A24" s="40">
        <f t="shared" si="0"/>
        <v>13</v>
      </c>
      <c r="B24" s="41"/>
      <c r="C24" s="42"/>
      <c r="D24" s="42"/>
      <c r="E24" s="198"/>
      <c r="AA24" t="s">
        <v>281</v>
      </c>
    </row>
    <row r="25" spans="1:27" ht="15.75">
      <c r="A25" s="40">
        <f t="shared" si="0"/>
        <v>14</v>
      </c>
      <c r="B25" s="41"/>
      <c r="C25" s="42"/>
      <c r="D25" s="42"/>
      <c r="E25" s="198"/>
      <c r="AA25" t="s">
        <v>282</v>
      </c>
    </row>
    <row r="26" spans="1:27" ht="15.75">
      <c r="A26" s="40">
        <f t="shared" si="0"/>
        <v>15</v>
      </c>
      <c r="B26" s="41"/>
      <c r="C26" s="42"/>
      <c r="D26" s="42"/>
      <c r="E26" s="198"/>
      <c r="AA26" t="s">
        <v>283</v>
      </c>
    </row>
    <row r="27" spans="1:27" ht="15.75">
      <c r="A27" s="40">
        <f t="shared" si="0"/>
        <v>16</v>
      </c>
      <c r="B27" s="41"/>
      <c r="C27" s="42"/>
      <c r="D27" s="42"/>
      <c r="E27" s="198"/>
      <c r="AA27" t="s">
        <v>284</v>
      </c>
    </row>
    <row r="28" spans="1:27" ht="15.75">
      <c r="A28" s="40">
        <f t="shared" si="0"/>
        <v>17</v>
      </c>
      <c r="B28" s="41"/>
      <c r="C28" s="42"/>
      <c r="D28" s="42"/>
      <c r="E28" s="198"/>
      <c r="AA28" t="s">
        <v>285</v>
      </c>
    </row>
    <row r="29" spans="1:27" ht="15.75">
      <c r="A29" s="40">
        <f t="shared" si="0"/>
        <v>18</v>
      </c>
      <c r="B29" s="41"/>
      <c r="C29" s="42"/>
      <c r="D29" s="42"/>
      <c r="E29" s="198"/>
      <c r="AA29" t="s">
        <v>286</v>
      </c>
    </row>
    <row r="30" spans="1:27" ht="15.75">
      <c r="A30" s="40">
        <f t="shared" si="0"/>
        <v>19</v>
      </c>
      <c r="B30" s="41"/>
      <c r="C30" s="42"/>
      <c r="D30" s="42"/>
      <c r="E30" s="198"/>
      <c r="AA30" t="s">
        <v>287</v>
      </c>
    </row>
    <row r="31" spans="1:27" ht="15.75">
      <c r="A31" s="40">
        <f t="shared" si="0"/>
        <v>20</v>
      </c>
      <c r="B31" s="41"/>
      <c r="C31" s="42"/>
      <c r="D31" s="42"/>
      <c r="E31" s="198"/>
      <c r="AA31" t="s">
        <v>288</v>
      </c>
    </row>
    <row r="32" spans="1:5" ht="15.75">
      <c r="A32" s="40">
        <f t="shared" si="0"/>
        <v>21</v>
      </c>
      <c r="B32" s="41"/>
      <c r="C32" s="42"/>
      <c r="D32" s="42"/>
      <c r="E32" s="198"/>
    </row>
    <row r="33" spans="1:5" ht="15.75">
      <c r="A33" s="40">
        <f t="shared" si="0"/>
        <v>22</v>
      </c>
      <c r="B33" s="41"/>
      <c r="C33" s="42"/>
      <c r="D33" s="42"/>
      <c r="E33" s="198"/>
    </row>
    <row r="34" spans="1:5" ht="15.75">
      <c r="A34" s="40">
        <f t="shared" si="0"/>
        <v>23</v>
      </c>
      <c r="B34" s="41"/>
      <c r="C34" s="42"/>
      <c r="D34" s="42"/>
      <c r="E34" s="198"/>
    </row>
    <row r="35" spans="1:5" ht="15.75">
      <c r="A35" s="40">
        <f t="shared" si="0"/>
        <v>24</v>
      </c>
      <c r="B35" s="41"/>
      <c r="C35" s="42"/>
      <c r="D35" s="42"/>
      <c r="E35" s="198"/>
    </row>
    <row r="36" spans="1:5" ht="15.75">
      <c r="A36" s="40">
        <f t="shared" si="0"/>
        <v>25</v>
      </c>
      <c r="B36" s="41"/>
      <c r="C36" s="42"/>
      <c r="D36" s="42"/>
      <c r="E36" s="198"/>
    </row>
    <row r="37" spans="1:5" ht="15.75">
      <c r="A37" s="40">
        <f t="shared" si="0"/>
        <v>26</v>
      </c>
      <c r="B37" s="41"/>
      <c r="C37" s="42"/>
      <c r="D37" s="42"/>
      <c r="E37" s="198"/>
    </row>
    <row r="38" spans="1:5" ht="15.75">
      <c r="A38" s="40">
        <f t="shared" si="0"/>
        <v>27</v>
      </c>
      <c r="B38" s="41"/>
      <c r="C38" s="42"/>
      <c r="D38" s="42"/>
      <c r="E38" s="198"/>
    </row>
    <row r="39" spans="1:5" ht="15.75">
      <c r="A39" s="40">
        <f t="shared" si="0"/>
        <v>28</v>
      </c>
      <c r="B39" s="41"/>
      <c r="C39" s="42"/>
      <c r="D39" s="42"/>
      <c r="E39" s="198"/>
    </row>
    <row r="40" spans="1:5" ht="15.75">
      <c r="A40" s="40">
        <f t="shared" si="0"/>
        <v>29</v>
      </c>
      <c r="B40" s="41"/>
      <c r="C40" s="42"/>
      <c r="D40" s="42"/>
      <c r="E40" s="198"/>
    </row>
    <row r="41" spans="1:5" ht="15.75">
      <c r="A41" s="40">
        <f t="shared" si="0"/>
        <v>30</v>
      </c>
      <c r="B41" s="41"/>
      <c r="C41" s="42"/>
      <c r="D41" s="42"/>
      <c r="E41" s="198"/>
    </row>
    <row r="42" spans="1:5" ht="15.75">
      <c r="A42" s="43">
        <f t="shared" si="0"/>
        <v>31</v>
      </c>
      <c r="B42" s="44"/>
      <c r="C42" s="45"/>
      <c r="D42" s="42"/>
      <c r="E42" s="198"/>
    </row>
    <row r="43" spans="1:5" ht="15.75">
      <c r="A43" s="739" t="s">
        <v>109</v>
      </c>
      <c r="B43" s="740"/>
      <c r="C43" s="46">
        <f>SUM(C12:C42)</f>
        <v>0</v>
      </c>
      <c r="D43" s="46">
        <f>SUM(D12:D42)</f>
        <v>0</v>
      </c>
      <c r="E43" s="46">
        <f>SUM(E12:E42)</f>
        <v>0</v>
      </c>
    </row>
    <row r="44" spans="1:5" ht="30" customHeight="1" thickBot="1">
      <c r="A44" s="741" t="s">
        <v>423</v>
      </c>
      <c r="B44" s="742"/>
      <c r="C44" s="743" t="e">
        <f>C43/E43</f>
        <v>#DIV/0!</v>
      </c>
      <c r="D44" s="744"/>
      <c r="E44" s="745"/>
    </row>
    <row r="45" ht="12.75">
      <c r="A45" t="s">
        <v>290</v>
      </c>
    </row>
    <row r="47" spans="1:5" ht="15.75">
      <c r="A47" s="47" t="s">
        <v>110</v>
      </c>
      <c r="B47" s="48"/>
      <c r="C47" s="48"/>
      <c r="D47" s="48"/>
      <c r="E47" s="48"/>
    </row>
    <row r="48" spans="1:3" ht="15.75">
      <c r="A48" s="49" t="s">
        <v>111</v>
      </c>
      <c r="C48" t="s">
        <v>71</v>
      </c>
    </row>
    <row r="49" ht="12" customHeight="1"/>
    <row r="50" spans="1:5" ht="15.75">
      <c r="A50" s="47" t="s">
        <v>112</v>
      </c>
      <c r="B50" s="48"/>
      <c r="C50" s="48"/>
      <c r="D50" s="48"/>
      <c r="E50" s="48"/>
    </row>
    <row r="51" spans="1:3" ht="15.75">
      <c r="A51" s="49" t="s">
        <v>111</v>
      </c>
      <c r="C51" t="s">
        <v>71</v>
      </c>
    </row>
    <row r="52" ht="15.75">
      <c r="A52" s="49"/>
    </row>
    <row r="53" spans="1:10" ht="10.5" customHeight="1">
      <c r="A53" s="50"/>
      <c r="B53" s="50"/>
      <c r="C53" s="50"/>
      <c r="D53" s="50"/>
      <c r="E53" s="50"/>
      <c r="F53" s="50"/>
      <c r="G53" s="50"/>
      <c r="H53" s="50"/>
      <c r="I53" s="50"/>
      <c r="J53" s="50"/>
    </row>
    <row r="60" ht="12.75">
      <c r="B60" s="7"/>
    </row>
  </sheetData>
  <sheetProtection/>
  <mergeCells count="10">
    <mergeCell ref="A43:B43"/>
    <mergeCell ref="A44:B44"/>
    <mergeCell ref="C44:E44"/>
    <mergeCell ref="A8:E8"/>
    <mergeCell ref="A10:A11"/>
    <mergeCell ref="B10:B11"/>
    <mergeCell ref="C10:C11"/>
    <mergeCell ref="D10:D11"/>
    <mergeCell ref="E10:E11"/>
    <mergeCell ref="A9:E9"/>
  </mergeCells>
  <dataValidations count="5">
    <dataValidation type="list" allowBlank="1" showInputMessage="1" showErrorMessage="1" prompt="Selectaţi programul gestionat. ACIS, ACP, AA, ANRMAP, UCAVP/CVAP vor selecta Instrumente Structurale." sqref="A9">
      <formula1>programe</formula1>
    </dataValidation>
    <dataValidation type="list" allowBlank="1" showInputMessage="1" showErrorMessage="1" prompt="Selectaţi funcţia deţinută." sqref="B4">
      <formula1>Functii</formula1>
    </dataValidation>
    <dataValidation type="list" allowBlank="1" showInputMessage="1" showErrorMessage="1" promptTitle="Selectati institutia." sqref="B1">
      <formula1>Institutii</formula1>
    </dataValidation>
    <dataValidation type="list" allowBlank="1" showInputMessage="1" showErrorMessage="1" prompt="Selectaţi anul pentru care se completează formularul." sqref="B6">
      <formula1>Anul</formula1>
    </dataValidation>
    <dataValidation type="list" allowBlank="1" showInputMessage="1" showErrorMessage="1" prompt="Selectaţi luna pentru care se completează formularul." sqref="B5">
      <formula1>Luna</formula1>
    </dataValidation>
  </dataValidations>
  <printOptions horizontalCentered="1" verticalCentered="1"/>
  <pageMargins left="0.2362204724409449" right="0.2362204724409449" top="0.2755905511811024" bottom="0.5511811023622047" header="0.2755905511811024" footer="0.2362204724409449"/>
  <pageSetup horizontalDpi="600" verticalDpi="600" orientation="portrait" paperSize="9" scale="95" r:id="rId1"/>
  <headerFooter alignWithMargins="0">
    <oddFooter>&amp;L&amp;"Arial,Italic"&amp;8B.4.36.24&amp;CProiect "...", cod SMIS ....&amp;RCererea de Rambursare nr. ....</oddFooter>
  </headerFooter>
</worksheet>
</file>

<file path=xl/worksheets/sheet15.xml><?xml version="1.0" encoding="utf-8"?>
<worksheet xmlns="http://schemas.openxmlformats.org/spreadsheetml/2006/main" xmlns:r="http://schemas.openxmlformats.org/officeDocument/2006/relationships">
  <dimension ref="A2:N30"/>
  <sheetViews>
    <sheetView zoomScalePageLayoutView="0" workbookViewId="0" topLeftCell="A1">
      <selection activeCell="F36" sqref="F36"/>
    </sheetView>
  </sheetViews>
  <sheetFormatPr defaultColWidth="9.140625" defaultRowHeight="12.75"/>
  <cols>
    <col min="1" max="1" width="5.140625" style="255" bestFit="1" customWidth="1"/>
    <col min="2" max="2" width="25.8515625" style="255" bestFit="1" customWidth="1"/>
    <col min="3" max="5" width="10.00390625" style="255" bestFit="1" customWidth="1"/>
    <col min="6" max="6" width="11.00390625" style="255" customWidth="1"/>
    <col min="7" max="7" width="10.00390625" style="255" bestFit="1" customWidth="1"/>
    <col min="8" max="9" width="10.00390625" style="187" bestFit="1" customWidth="1"/>
    <col min="10" max="10" width="11.28125" style="187" customWidth="1"/>
    <col min="11" max="14" width="10.00390625" style="187" bestFit="1" customWidth="1"/>
    <col min="15" max="16384" width="9.140625" style="187" customWidth="1"/>
  </cols>
  <sheetData>
    <row r="1" ht="12.75"/>
    <row r="2" spans="1:14" ht="12.75">
      <c r="A2" s="758" t="s">
        <v>319</v>
      </c>
      <c r="B2" s="758"/>
      <c r="C2" s="758"/>
      <c r="D2" s="758"/>
      <c r="E2" s="758"/>
      <c r="F2" s="758"/>
      <c r="G2" s="758"/>
      <c r="H2" s="758"/>
      <c r="I2" s="758"/>
      <c r="J2" s="758"/>
      <c r="K2" s="758"/>
      <c r="L2" s="758"/>
      <c r="M2" s="758"/>
      <c r="N2" s="758"/>
    </row>
    <row r="3" spans="1:14" ht="12.75">
      <c r="A3" s="254"/>
      <c r="B3" s="254"/>
      <c r="C3" s="254"/>
      <c r="D3" s="254"/>
      <c r="E3" s="759" t="s">
        <v>320</v>
      </c>
      <c r="F3" s="759"/>
      <c r="G3" s="760"/>
      <c r="H3" s="760"/>
      <c r="I3" s="253"/>
      <c r="J3" s="253"/>
      <c r="K3" s="253"/>
      <c r="L3" s="253"/>
      <c r="M3" s="253"/>
      <c r="N3" s="253"/>
    </row>
    <row r="4" ht="12.75"/>
    <row r="5" spans="3:14" ht="12.75">
      <c r="C5" s="761" t="s">
        <v>321</v>
      </c>
      <c r="D5" s="761"/>
      <c r="E5" s="257"/>
      <c r="F5" s="258"/>
      <c r="G5" s="258"/>
      <c r="H5" s="258"/>
      <c r="I5" s="258"/>
      <c r="J5" s="258"/>
      <c r="K5" s="258"/>
      <c r="L5" s="258"/>
      <c r="M5" s="258"/>
      <c r="N5" s="258"/>
    </row>
    <row r="6" spans="3:14" ht="12.75">
      <c r="C6" s="761" t="s">
        <v>322</v>
      </c>
      <c r="D6" s="761"/>
      <c r="E6" s="257"/>
      <c r="F6" s="258"/>
      <c r="G6" s="258"/>
      <c r="H6" s="258"/>
      <c r="I6" s="258"/>
      <c r="J6" s="258"/>
      <c r="K6" s="258"/>
      <c r="L6" s="258"/>
      <c r="M6" s="258"/>
      <c r="N6" s="258"/>
    </row>
    <row r="7" spans="3:14" ht="12.75">
      <c r="C7" s="761" t="s">
        <v>323</v>
      </c>
      <c r="D7" s="761"/>
      <c r="E7" s="257"/>
      <c r="F7" s="258"/>
      <c r="G7" s="258"/>
      <c r="H7" s="258"/>
      <c r="I7" s="258"/>
      <c r="J7" s="258"/>
      <c r="K7" s="258"/>
      <c r="L7" s="258"/>
      <c r="M7" s="258"/>
      <c r="N7" s="258"/>
    </row>
    <row r="8" spans="3:4" ht="12.75">
      <c r="C8" s="256"/>
      <c r="D8" s="256"/>
    </row>
    <row r="9" ht="12.75"/>
    <row r="10" spans="1:14" ht="26.25" customHeight="1">
      <c r="A10" s="259" t="s">
        <v>324</v>
      </c>
      <c r="B10" s="259" t="s">
        <v>4</v>
      </c>
      <c r="C10" s="260" t="s">
        <v>325</v>
      </c>
      <c r="D10" s="260" t="s">
        <v>326</v>
      </c>
      <c r="E10" s="260" t="s">
        <v>327</v>
      </c>
      <c r="F10" s="260" t="s">
        <v>328</v>
      </c>
      <c r="G10" s="260" t="s">
        <v>233</v>
      </c>
      <c r="H10" s="260" t="s">
        <v>329</v>
      </c>
      <c r="I10" s="260" t="s">
        <v>330</v>
      </c>
      <c r="J10" s="260" t="s">
        <v>331</v>
      </c>
      <c r="K10" s="260" t="s">
        <v>332</v>
      </c>
      <c r="L10" s="260" t="s">
        <v>333</v>
      </c>
      <c r="M10" s="260" t="s">
        <v>334</v>
      </c>
      <c r="N10" s="260" t="s">
        <v>335</v>
      </c>
    </row>
    <row r="11" spans="1:14" ht="12.75">
      <c r="A11" s="261">
        <v>1</v>
      </c>
      <c r="B11" s="262" t="s">
        <v>372</v>
      </c>
      <c r="C11" s="263">
        <v>0.85</v>
      </c>
      <c r="D11" s="262"/>
      <c r="E11" s="262"/>
      <c r="F11" s="262"/>
      <c r="G11" s="262"/>
      <c r="H11" s="264"/>
      <c r="I11" s="264"/>
      <c r="J11" s="264"/>
      <c r="K11" s="264"/>
      <c r="L11" s="264"/>
      <c r="M11" s="264"/>
      <c r="N11" s="264"/>
    </row>
    <row r="12" spans="1:14" ht="12.75">
      <c r="A12" s="261">
        <v>2</v>
      </c>
      <c r="B12" s="262" t="s">
        <v>373</v>
      </c>
      <c r="C12" s="263">
        <v>0.75</v>
      </c>
      <c r="D12" s="262"/>
      <c r="E12" s="262"/>
      <c r="F12" s="262"/>
      <c r="G12" s="262"/>
      <c r="H12" s="264"/>
      <c r="I12" s="264"/>
      <c r="J12" s="264"/>
      <c r="K12" s="264"/>
      <c r="L12" s="264"/>
      <c r="M12" s="264"/>
      <c r="N12" s="264"/>
    </row>
    <row r="13" spans="1:14" ht="12.75">
      <c r="A13" s="261">
        <v>3</v>
      </c>
      <c r="B13" s="262" t="s">
        <v>374</v>
      </c>
      <c r="C13" s="263">
        <v>0.55</v>
      </c>
      <c r="D13" s="262"/>
      <c r="E13" s="262"/>
      <c r="F13" s="262"/>
      <c r="G13" s="262"/>
      <c r="H13" s="264"/>
      <c r="I13" s="264"/>
      <c r="J13" s="264"/>
      <c r="K13" s="264"/>
      <c r="L13" s="264"/>
      <c r="M13" s="264"/>
      <c r="N13" s="264"/>
    </row>
    <row r="14" spans="1:14" ht="12.75">
      <c r="A14" s="261">
        <v>4</v>
      </c>
      <c r="B14" s="262" t="s">
        <v>296</v>
      </c>
      <c r="C14" s="263">
        <v>0.78</v>
      </c>
      <c r="D14" s="262"/>
      <c r="E14" s="262"/>
      <c r="F14" s="262"/>
      <c r="G14" s="262"/>
      <c r="H14" s="264"/>
      <c r="I14" s="264"/>
      <c r="J14" s="264"/>
      <c r="K14" s="264"/>
      <c r="L14" s="264"/>
      <c r="M14" s="264"/>
      <c r="N14" s="264"/>
    </row>
    <row r="15" spans="1:14" ht="12.75">
      <c r="A15" s="261">
        <v>5</v>
      </c>
      <c r="B15" s="262"/>
      <c r="C15" s="263"/>
      <c r="D15" s="262"/>
      <c r="E15" s="262"/>
      <c r="F15" s="262"/>
      <c r="G15" s="262"/>
      <c r="H15" s="264"/>
      <c r="I15" s="264"/>
      <c r="J15" s="264"/>
      <c r="K15" s="264"/>
      <c r="L15" s="264"/>
      <c r="M15" s="264"/>
      <c r="N15" s="264"/>
    </row>
    <row r="16" spans="1:14" ht="12.75">
      <c r="A16" s="261">
        <v>6</v>
      </c>
      <c r="B16" s="262"/>
      <c r="C16" s="263"/>
      <c r="D16" s="262"/>
      <c r="E16" s="262"/>
      <c r="F16" s="262"/>
      <c r="G16" s="262"/>
      <c r="H16" s="264"/>
      <c r="I16" s="264"/>
      <c r="J16" s="264"/>
      <c r="K16" s="264"/>
      <c r="L16" s="264"/>
      <c r="M16" s="264"/>
      <c r="N16" s="264"/>
    </row>
    <row r="17" spans="1:14" ht="12.75">
      <c r="A17" s="261">
        <v>7</v>
      </c>
      <c r="B17" s="262"/>
      <c r="C17" s="263"/>
      <c r="D17" s="262"/>
      <c r="E17" s="262"/>
      <c r="F17" s="262"/>
      <c r="G17" s="262"/>
      <c r="H17" s="264"/>
      <c r="I17" s="264"/>
      <c r="J17" s="264"/>
      <c r="K17" s="264"/>
      <c r="L17" s="264"/>
      <c r="M17" s="264"/>
      <c r="N17" s="264"/>
    </row>
    <row r="18" spans="1:14" ht="12.75">
      <c r="A18" s="261">
        <v>8</v>
      </c>
      <c r="B18" s="262"/>
      <c r="C18" s="263"/>
      <c r="D18" s="262"/>
      <c r="E18" s="262"/>
      <c r="F18" s="262"/>
      <c r="G18" s="262"/>
      <c r="H18" s="264"/>
      <c r="I18" s="264"/>
      <c r="J18" s="264"/>
      <c r="K18" s="264"/>
      <c r="L18" s="264"/>
      <c r="M18" s="264"/>
      <c r="N18" s="264"/>
    </row>
    <row r="19" spans="1:14" ht="12.75">
      <c r="A19" s="261">
        <v>9</v>
      </c>
      <c r="B19" s="262"/>
      <c r="C19" s="263"/>
      <c r="D19" s="262"/>
      <c r="E19" s="262"/>
      <c r="F19" s="262"/>
      <c r="G19" s="262"/>
      <c r="H19" s="264"/>
      <c r="I19" s="264"/>
      <c r="J19" s="264"/>
      <c r="K19" s="264"/>
      <c r="L19" s="264"/>
      <c r="M19" s="264"/>
      <c r="N19" s="264"/>
    </row>
    <row r="20" spans="1:14" ht="12.75">
      <c r="A20" s="261">
        <v>10</v>
      </c>
      <c r="B20" s="262"/>
      <c r="C20" s="263"/>
      <c r="D20" s="262"/>
      <c r="E20" s="262"/>
      <c r="F20" s="262"/>
      <c r="G20" s="262"/>
      <c r="H20" s="264"/>
      <c r="I20" s="264"/>
      <c r="J20" s="264"/>
      <c r="K20" s="264"/>
      <c r="L20" s="264"/>
      <c r="M20" s="264"/>
      <c r="N20" s="264"/>
    </row>
    <row r="21" spans="1:14" ht="12.75">
      <c r="A21" s="261" t="s">
        <v>336</v>
      </c>
      <c r="B21" s="262"/>
      <c r="C21" s="263"/>
      <c r="D21" s="262"/>
      <c r="E21" s="262"/>
      <c r="F21" s="262"/>
      <c r="G21" s="262"/>
      <c r="H21" s="264"/>
      <c r="I21" s="264"/>
      <c r="J21" s="264"/>
      <c r="K21" s="264"/>
      <c r="L21" s="264"/>
      <c r="M21" s="264"/>
      <c r="N21" s="264"/>
    </row>
    <row r="22" spans="1:14" ht="12.75">
      <c r="A22" s="259"/>
      <c r="B22" s="259" t="s">
        <v>337</v>
      </c>
      <c r="C22" s="265">
        <v>6</v>
      </c>
      <c r="D22" s="266"/>
      <c r="E22" s="266"/>
      <c r="F22" s="266"/>
      <c r="G22" s="266"/>
      <c r="H22" s="267"/>
      <c r="I22" s="267"/>
      <c r="J22" s="267"/>
      <c r="K22" s="267"/>
      <c r="L22" s="267"/>
      <c r="M22" s="267"/>
      <c r="N22" s="267"/>
    </row>
    <row r="23" spans="1:14" ht="28.5" customHeight="1">
      <c r="A23" s="259"/>
      <c r="B23" s="259" t="s">
        <v>344</v>
      </c>
      <c r="C23" s="268">
        <f>ROUND(SUM(C11:C21)/C22,4)</f>
        <v>0.4883</v>
      </c>
      <c r="D23" s="269" t="e">
        <f aca="true" t="shared" si="0" ref="D23:N23">ROUND(SUM(D11:D21)/D22,4)</f>
        <v>#DIV/0!</v>
      </c>
      <c r="E23" s="269" t="e">
        <f t="shared" si="0"/>
        <v>#DIV/0!</v>
      </c>
      <c r="F23" s="269" t="e">
        <f t="shared" si="0"/>
        <v>#DIV/0!</v>
      </c>
      <c r="G23" s="269" t="e">
        <f t="shared" si="0"/>
        <v>#DIV/0!</v>
      </c>
      <c r="H23" s="269" t="e">
        <f t="shared" si="0"/>
        <v>#DIV/0!</v>
      </c>
      <c r="I23" s="269" t="e">
        <f t="shared" si="0"/>
        <v>#DIV/0!</v>
      </c>
      <c r="J23" s="269" t="e">
        <f t="shared" si="0"/>
        <v>#DIV/0!</v>
      </c>
      <c r="K23" s="269" t="e">
        <f t="shared" si="0"/>
        <v>#DIV/0!</v>
      </c>
      <c r="L23" s="269" t="e">
        <f t="shared" si="0"/>
        <v>#DIV/0!</v>
      </c>
      <c r="M23" s="269" t="e">
        <f t="shared" si="0"/>
        <v>#DIV/0!</v>
      </c>
      <c r="N23" s="269" t="e">
        <f t="shared" si="0"/>
        <v>#DIV/0!</v>
      </c>
    </row>
    <row r="24" spans="1:14" ht="14.25">
      <c r="A24" s="192"/>
      <c r="B24" s="757" t="s">
        <v>345</v>
      </c>
      <c r="C24" s="757"/>
      <c r="D24" s="757"/>
      <c r="E24" s="757"/>
      <c r="F24" s="757"/>
      <c r="G24" s="757"/>
      <c r="H24" s="757"/>
      <c r="I24" s="757"/>
      <c r="J24" s="757"/>
      <c r="K24" s="757"/>
      <c r="L24" s="757"/>
      <c r="M24" s="757"/>
      <c r="N24" s="270" t="e">
        <f>ROUND(SUM(C23:N23)/12,4)</f>
        <v>#DIV/0!</v>
      </c>
    </row>
    <row r="25" ht="12.75"/>
    <row r="26" ht="12.75"/>
    <row r="27" spans="3:11" ht="25.5" customHeight="1">
      <c r="C27" s="271" t="s">
        <v>338</v>
      </c>
      <c r="F27" s="187"/>
      <c r="G27" s="271" t="s">
        <v>339</v>
      </c>
      <c r="K27" s="271" t="s">
        <v>340</v>
      </c>
    </row>
    <row r="28" spans="2:10" ht="19.5" customHeight="1">
      <c r="B28" s="272" t="s">
        <v>341</v>
      </c>
      <c r="F28" s="273" t="s">
        <v>341</v>
      </c>
      <c r="G28" s="187"/>
      <c r="J28" s="273" t="s">
        <v>341</v>
      </c>
    </row>
    <row r="29" spans="2:10" ht="19.5" customHeight="1">
      <c r="B29" s="272" t="s">
        <v>342</v>
      </c>
      <c r="F29" s="273" t="s">
        <v>342</v>
      </c>
      <c r="G29" s="274"/>
      <c r="H29" s="274"/>
      <c r="I29" s="274"/>
      <c r="J29" s="273" t="s">
        <v>342</v>
      </c>
    </row>
    <row r="30" spans="2:10" ht="19.5" customHeight="1">
      <c r="B30" s="272" t="s">
        <v>343</v>
      </c>
      <c r="F30" s="272" t="s">
        <v>343</v>
      </c>
      <c r="G30" s="187"/>
      <c r="J30" s="272" t="s">
        <v>343</v>
      </c>
    </row>
  </sheetData>
  <sheetProtection/>
  <mergeCells count="7">
    <mergeCell ref="B24:M24"/>
    <mergeCell ref="A2:N2"/>
    <mergeCell ref="E3:F3"/>
    <mergeCell ref="G3:H3"/>
    <mergeCell ref="C5:D5"/>
    <mergeCell ref="C6:D6"/>
    <mergeCell ref="C7:D7"/>
  </mergeCell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F39"/>
  <sheetViews>
    <sheetView zoomScalePageLayoutView="0" workbookViewId="0" topLeftCell="A7">
      <selection activeCell="E41" sqref="E41"/>
    </sheetView>
  </sheetViews>
  <sheetFormatPr defaultColWidth="9.140625" defaultRowHeight="12.75"/>
  <cols>
    <col min="1" max="1" width="16.57421875" style="51" customWidth="1"/>
    <col min="2" max="2" width="14.28125" style="51" customWidth="1"/>
    <col min="3" max="3" width="9.140625" style="51" customWidth="1"/>
    <col min="4" max="4" width="11.8515625" style="51" customWidth="1"/>
    <col min="5" max="5" width="18.57421875" style="51" customWidth="1"/>
    <col min="6" max="6" width="11.421875" style="51" customWidth="1"/>
    <col min="7" max="16384" width="9.140625" style="51" customWidth="1"/>
  </cols>
  <sheetData>
    <row r="2" spans="1:6" ht="29.25" customHeight="1">
      <c r="A2" s="526" t="s">
        <v>401</v>
      </c>
      <c r="B2" s="526"/>
      <c r="C2" s="526"/>
      <c r="D2" s="526"/>
      <c r="E2" s="526"/>
      <c r="F2" s="526"/>
    </row>
    <row r="3" spans="1:6" ht="12.75">
      <c r="A3" s="506" t="s">
        <v>417</v>
      </c>
      <c r="B3" s="507"/>
      <c r="C3" s="507"/>
      <c r="D3" s="507"/>
      <c r="E3" s="507"/>
      <c r="F3" s="507"/>
    </row>
    <row r="4" spans="1:6" ht="24" customHeight="1">
      <c r="A4" s="507"/>
      <c r="B4" s="507"/>
      <c r="C4" s="507"/>
      <c r="D4" s="507"/>
      <c r="E4" s="507"/>
      <c r="F4" s="507"/>
    </row>
    <row r="5" spans="1:6" ht="24" customHeight="1">
      <c r="A5" s="381"/>
      <c r="B5" s="381"/>
      <c r="C5" s="381"/>
      <c r="D5" s="381"/>
      <c r="E5" s="381"/>
      <c r="F5" s="381"/>
    </row>
    <row r="6" ht="14.25">
      <c r="A6" s="55" t="s">
        <v>402</v>
      </c>
    </row>
    <row r="7" ht="14.25">
      <c r="A7" s="55" t="s">
        <v>403</v>
      </c>
    </row>
    <row r="8" ht="13.5" thickBot="1"/>
    <row r="9" spans="1:6" ht="12.75" customHeight="1">
      <c r="A9" s="516" t="s">
        <v>114</v>
      </c>
      <c r="B9" s="519" t="s">
        <v>7</v>
      </c>
      <c r="C9" s="520"/>
      <c r="D9" s="520"/>
      <c r="E9" s="519" t="s">
        <v>8</v>
      </c>
      <c r="F9" s="527"/>
    </row>
    <row r="10" spans="1:6" ht="13.5" thickBot="1">
      <c r="A10" s="517"/>
      <c r="B10" s="521"/>
      <c r="C10" s="522"/>
      <c r="D10" s="522"/>
      <c r="E10" s="523"/>
      <c r="F10" s="528"/>
    </row>
    <row r="11" spans="1:6" ht="26.25" customHeight="1" thickBot="1">
      <c r="A11" s="518"/>
      <c r="B11" s="523"/>
      <c r="C11" s="524"/>
      <c r="D11" s="524"/>
      <c r="E11" s="511" t="s">
        <v>126</v>
      </c>
      <c r="F11" s="512"/>
    </row>
    <row r="12" spans="1:6" ht="36.75" thickBot="1">
      <c r="A12" s="67"/>
      <c r="B12" s="68" t="s">
        <v>11</v>
      </c>
      <c r="C12" s="69" t="s">
        <v>113</v>
      </c>
      <c r="D12" s="68" t="s">
        <v>318</v>
      </c>
      <c r="E12" s="70" t="s">
        <v>14</v>
      </c>
      <c r="F12" s="68" t="s">
        <v>16</v>
      </c>
    </row>
    <row r="13" spans="1:6" ht="12.75">
      <c r="A13" s="530" t="s">
        <v>459</v>
      </c>
      <c r="B13" s="502" t="s">
        <v>405</v>
      </c>
      <c r="C13" s="525"/>
      <c r="D13" s="534">
        <f>'Calcul salarii luna X '!L17</f>
        <v>11515</v>
      </c>
      <c r="E13" s="123" t="s">
        <v>116</v>
      </c>
      <c r="F13" s="71"/>
    </row>
    <row r="14" spans="1:6" ht="12.75">
      <c r="A14" s="531"/>
      <c r="B14" s="500"/>
      <c r="C14" s="509"/>
      <c r="D14" s="535"/>
      <c r="E14" s="124" t="s">
        <v>131</v>
      </c>
      <c r="F14" s="72"/>
    </row>
    <row r="15" spans="1:6" ht="12.75">
      <c r="A15" s="531"/>
      <c r="B15" s="500"/>
      <c r="C15" s="509"/>
      <c r="D15" s="535"/>
      <c r="E15" s="124" t="s">
        <v>44</v>
      </c>
      <c r="F15" s="72"/>
    </row>
    <row r="16" spans="1:6" ht="12.75">
      <c r="A16" s="531"/>
      <c r="B16" s="501"/>
      <c r="C16" s="510"/>
      <c r="D16" s="536"/>
      <c r="E16" s="124" t="s">
        <v>44</v>
      </c>
      <c r="F16" s="72"/>
    </row>
    <row r="17" spans="1:6" ht="12.75">
      <c r="A17" s="531"/>
      <c r="B17" s="499" t="s">
        <v>315</v>
      </c>
      <c r="C17" s="508"/>
      <c r="D17" s="540">
        <f>'Calcul salarii luna X '!D32</f>
        <v>2493</v>
      </c>
      <c r="E17" s="125" t="s">
        <v>116</v>
      </c>
      <c r="F17" s="73"/>
    </row>
    <row r="18" spans="1:6" ht="12.75">
      <c r="A18" s="531"/>
      <c r="B18" s="500"/>
      <c r="C18" s="509"/>
      <c r="D18" s="514"/>
      <c r="E18" s="125" t="s">
        <v>132</v>
      </c>
      <c r="F18" s="73"/>
    </row>
    <row r="19" spans="1:6" ht="12.75">
      <c r="A19" s="531"/>
      <c r="B19" s="500"/>
      <c r="C19" s="509"/>
      <c r="D19" s="514"/>
      <c r="E19" s="125" t="s">
        <v>133</v>
      </c>
      <c r="F19" s="73"/>
    </row>
    <row r="20" spans="1:6" ht="12.75">
      <c r="A20" s="531"/>
      <c r="B20" s="501"/>
      <c r="C20" s="510"/>
      <c r="D20" s="541"/>
      <c r="E20" s="125" t="s">
        <v>44</v>
      </c>
      <c r="F20" s="73"/>
    </row>
    <row r="21" spans="1:6" ht="12" customHeight="1">
      <c r="A21" s="531"/>
      <c r="B21" s="499" t="s">
        <v>115</v>
      </c>
      <c r="C21" s="508"/>
      <c r="D21" s="513">
        <f>'Calcul salarii luna X '!E45</f>
        <v>1774</v>
      </c>
      <c r="E21" s="125" t="s">
        <v>116</v>
      </c>
      <c r="F21" s="73"/>
    </row>
    <row r="22" spans="1:6" ht="12.75">
      <c r="A22" s="531"/>
      <c r="B22" s="500"/>
      <c r="C22" s="509"/>
      <c r="D22" s="514"/>
      <c r="E22" s="125" t="s">
        <v>134</v>
      </c>
      <c r="F22" s="73"/>
    </row>
    <row r="23" spans="1:6" ht="12.75">
      <c r="A23" s="531"/>
      <c r="B23" s="500"/>
      <c r="C23" s="509"/>
      <c r="D23" s="514"/>
      <c r="E23" s="125"/>
      <c r="F23" s="73"/>
    </row>
    <row r="24" spans="1:6" ht="13.5" thickBot="1">
      <c r="A24" s="532"/>
      <c r="B24" s="529"/>
      <c r="C24" s="533"/>
      <c r="D24" s="515"/>
      <c r="E24" s="126"/>
      <c r="F24" s="74"/>
    </row>
    <row r="25" spans="1:6" ht="13.5" customHeight="1">
      <c r="A25" s="537" t="s">
        <v>460</v>
      </c>
      <c r="B25" s="502" t="s">
        <v>405</v>
      </c>
      <c r="C25" s="525"/>
      <c r="D25" s="534">
        <f>'Calcul salarii luna Y'!L17</f>
        <v>11515</v>
      </c>
      <c r="E25" s="123" t="s">
        <v>116</v>
      </c>
      <c r="F25" s="71"/>
    </row>
    <row r="26" spans="1:6" ht="12.75">
      <c r="A26" s="538"/>
      <c r="B26" s="500"/>
      <c r="C26" s="509"/>
      <c r="D26" s="535"/>
      <c r="E26" s="124" t="s">
        <v>131</v>
      </c>
      <c r="F26" s="72"/>
    </row>
    <row r="27" spans="1:6" ht="12.75">
      <c r="A27" s="538"/>
      <c r="B27" s="500"/>
      <c r="C27" s="509"/>
      <c r="D27" s="535"/>
      <c r="E27" s="124" t="s">
        <v>44</v>
      </c>
      <c r="F27" s="72"/>
    </row>
    <row r="28" spans="1:6" ht="12.75">
      <c r="A28" s="538"/>
      <c r="B28" s="501"/>
      <c r="C28" s="510"/>
      <c r="D28" s="536"/>
      <c r="E28" s="124" t="s">
        <v>44</v>
      </c>
      <c r="F28" s="72"/>
    </row>
    <row r="29" spans="1:6" ht="12.75">
      <c r="A29" s="538"/>
      <c r="B29" s="499" t="s">
        <v>315</v>
      </c>
      <c r="C29" s="508"/>
      <c r="D29" s="540">
        <f>'Calcul salarii luna Y'!D32</f>
        <v>2493</v>
      </c>
      <c r="E29" s="125" t="s">
        <v>116</v>
      </c>
      <c r="F29" s="73"/>
    </row>
    <row r="30" spans="1:6" ht="12.75">
      <c r="A30" s="538"/>
      <c r="B30" s="500"/>
      <c r="C30" s="509"/>
      <c r="D30" s="514"/>
      <c r="E30" s="125" t="s">
        <v>132</v>
      </c>
      <c r="F30" s="73"/>
    </row>
    <row r="31" spans="1:6" ht="12.75">
      <c r="A31" s="538"/>
      <c r="B31" s="500"/>
      <c r="C31" s="509"/>
      <c r="D31" s="514"/>
      <c r="E31" s="125" t="s">
        <v>133</v>
      </c>
      <c r="F31" s="73"/>
    </row>
    <row r="32" spans="1:6" ht="12.75">
      <c r="A32" s="538"/>
      <c r="B32" s="501"/>
      <c r="C32" s="510"/>
      <c r="D32" s="541"/>
      <c r="E32" s="125" t="s">
        <v>44</v>
      </c>
      <c r="F32" s="73"/>
    </row>
    <row r="33" spans="1:6" ht="12.75">
      <c r="A33" s="538"/>
      <c r="B33" s="499" t="s">
        <v>115</v>
      </c>
      <c r="C33" s="508"/>
      <c r="D33" s="513">
        <f>'Calcul salarii luna Y'!E45</f>
        <v>1774</v>
      </c>
      <c r="E33" s="125" t="s">
        <v>116</v>
      </c>
      <c r="F33" s="73"/>
    </row>
    <row r="34" spans="1:6" ht="12.75">
      <c r="A34" s="538"/>
      <c r="B34" s="500"/>
      <c r="C34" s="509"/>
      <c r="D34" s="514"/>
      <c r="E34" s="125" t="s">
        <v>134</v>
      </c>
      <c r="F34" s="73"/>
    </row>
    <row r="35" spans="1:6" ht="12.75">
      <c r="A35" s="538"/>
      <c r="B35" s="500"/>
      <c r="C35" s="509"/>
      <c r="D35" s="514"/>
      <c r="E35" s="125"/>
      <c r="F35" s="73"/>
    </row>
    <row r="36" spans="1:6" ht="13.5" thickBot="1">
      <c r="A36" s="539"/>
      <c r="B36" s="529"/>
      <c r="C36" s="533"/>
      <c r="D36" s="515"/>
      <c r="E36" s="126"/>
      <c r="F36" s="74"/>
    </row>
    <row r="37" spans="1:6" ht="13.5" customHeight="1" thickBot="1">
      <c r="A37" s="503" t="s">
        <v>444</v>
      </c>
      <c r="B37" s="504"/>
      <c r="C37" s="505"/>
      <c r="D37" s="446">
        <f>SUM(D13:D36)</f>
        <v>31564</v>
      </c>
      <c r="E37" s="382"/>
      <c r="F37" s="382"/>
    </row>
    <row r="38" ht="12.75">
      <c r="A38" s="380"/>
    </row>
    <row r="39" spans="1:6" ht="12.75">
      <c r="A39" s="445"/>
      <c r="B39" s="445"/>
      <c r="C39" s="445"/>
      <c r="D39" s="445"/>
      <c r="E39" s="445"/>
      <c r="F39" s="445"/>
    </row>
  </sheetData>
  <sheetProtection/>
  <mergeCells count="27">
    <mergeCell ref="C33:C36"/>
    <mergeCell ref="B33:B36"/>
    <mergeCell ref="D25:D28"/>
    <mergeCell ref="A25:A36"/>
    <mergeCell ref="C13:C16"/>
    <mergeCell ref="C17:C20"/>
    <mergeCell ref="C21:C24"/>
    <mergeCell ref="D13:D16"/>
    <mergeCell ref="D17:D20"/>
    <mergeCell ref="D29:D32"/>
    <mergeCell ref="C25:C28"/>
    <mergeCell ref="A2:F2"/>
    <mergeCell ref="E9:F10"/>
    <mergeCell ref="B13:B16"/>
    <mergeCell ref="B17:B20"/>
    <mergeCell ref="B21:B24"/>
    <mergeCell ref="A13:A24"/>
    <mergeCell ref="B29:B32"/>
    <mergeCell ref="B25:B28"/>
    <mergeCell ref="A37:C37"/>
    <mergeCell ref="A3:F4"/>
    <mergeCell ref="C29:C32"/>
    <mergeCell ref="E11:F11"/>
    <mergeCell ref="D33:D36"/>
    <mergeCell ref="A9:A11"/>
    <mergeCell ref="B9:D11"/>
    <mergeCell ref="D21:D24"/>
  </mergeCells>
  <printOptions horizontalCentered="1" verticalCentered="1"/>
  <pageMargins left="0.2362204724409449" right="0.2362204724409449" top="0.4724409448818898" bottom="0.3937007874015748" header="0.5118110236220472" footer="0.2362204724409449"/>
  <pageSetup horizontalDpi="600" verticalDpi="600" orientation="portrait" paperSize="9" r:id="rId1"/>
  <headerFooter alignWithMargins="0">
    <oddFooter>&amp;L&amp;"Arial,Italic"&amp;8B.4.36.24&amp;CProiect "....", cod SMIS....&amp;RCererea de Rambursare nr. ....</oddFooter>
  </headerFooter>
</worksheet>
</file>

<file path=xl/worksheets/sheet3.xml><?xml version="1.0" encoding="utf-8"?>
<worksheet xmlns="http://schemas.openxmlformats.org/spreadsheetml/2006/main" xmlns:r="http://schemas.openxmlformats.org/officeDocument/2006/relationships">
  <dimension ref="A1:O64"/>
  <sheetViews>
    <sheetView tabSelected="1" zoomScalePageLayoutView="0" workbookViewId="0" topLeftCell="A1">
      <selection activeCell="K7" sqref="K7:K8"/>
    </sheetView>
  </sheetViews>
  <sheetFormatPr defaultColWidth="9.140625" defaultRowHeight="12.75"/>
  <cols>
    <col min="1" max="1" width="8.8515625" style="0" customWidth="1"/>
    <col min="2" max="2" width="11.00390625" style="0" customWidth="1"/>
    <col min="3" max="3" width="14.7109375" style="0" customWidth="1"/>
    <col min="4" max="4" width="13.421875" style="0" customWidth="1"/>
    <col min="5" max="5" width="12.8515625" style="0" customWidth="1"/>
    <col min="6" max="6" width="13.140625" style="0" customWidth="1"/>
    <col min="7" max="7" width="11.8515625" style="0" customWidth="1"/>
    <col min="8" max="8" width="12.140625" style="0" customWidth="1"/>
    <col min="9" max="9" width="19.7109375" style="0" customWidth="1"/>
    <col min="10" max="10" width="11.57421875" style="0" customWidth="1"/>
    <col min="11" max="11" width="23.421875" style="388" customWidth="1"/>
    <col min="12" max="12" width="10.8515625" style="0" customWidth="1"/>
    <col min="13" max="14" width="12.8515625" style="0" customWidth="1"/>
    <col min="15" max="15" width="13.8515625" style="0" customWidth="1"/>
    <col min="16" max="16" width="12.28125" style="0" customWidth="1"/>
  </cols>
  <sheetData>
    <row r="1" spans="2:13" ht="25.5" customHeight="1">
      <c r="B1" s="548"/>
      <c r="C1" s="548"/>
      <c r="D1" s="548"/>
      <c r="E1" s="548"/>
      <c r="F1" s="548"/>
      <c r="G1" s="548"/>
      <c r="H1" s="548"/>
      <c r="I1" s="548"/>
      <c r="J1" s="548"/>
      <c r="K1" s="548"/>
      <c r="L1" s="383"/>
      <c r="M1" s="383"/>
    </row>
    <row r="2" ht="12.75">
      <c r="A2" s="26" t="s">
        <v>440</v>
      </c>
    </row>
    <row r="3" spans="1:2" ht="12.75">
      <c r="A3" s="26"/>
      <c r="B3" s="26" t="s">
        <v>418</v>
      </c>
    </row>
    <row r="4" spans="1:2" ht="33.75" customHeight="1">
      <c r="A4" s="476" t="s">
        <v>457</v>
      </c>
      <c r="B4" s="26"/>
    </row>
    <row r="5" ht="12.75">
      <c r="A5" s="104" t="s">
        <v>442</v>
      </c>
    </row>
    <row r="6" ht="13.5" thickBot="1">
      <c r="B6" s="104"/>
    </row>
    <row r="7" spans="1:13" ht="60" customHeight="1">
      <c r="A7" s="546" t="s">
        <v>324</v>
      </c>
      <c r="B7" s="559" t="s">
        <v>302</v>
      </c>
      <c r="C7" s="544" t="s">
        <v>427</v>
      </c>
      <c r="D7" s="544" t="s">
        <v>428</v>
      </c>
      <c r="E7" s="544" t="s">
        <v>450</v>
      </c>
      <c r="F7" s="544" t="s">
        <v>446</v>
      </c>
      <c r="G7" s="544" t="s">
        <v>451</v>
      </c>
      <c r="H7" s="544" t="s">
        <v>449</v>
      </c>
      <c r="I7" s="544" t="s">
        <v>452</v>
      </c>
      <c r="J7" s="542" t="s">
        <v>109</v>
      </c>
      <c r="K7" s="542" t="s">
        <v>466</v>
      </c>
      <c r="L7" s="549" t="s">
        <v>463</v>
      </c>
      <c r="M7" s="385"/>
    </row>
    <row r="8" spans="1:13" ht="53.25" customHeight="1">
      <c r="A8" s="547"/>
      <c r="B8" s="560"/>
      <c r="C8" s="545"/>
      <c r="D8" s="545"/>
      <c r="E8" s="545"/>
      <c r="F8" s="545"/>
      <c r="G8" s="545"/>
      <c r="H8" s="545"/>
      <c r="I8" s="545"/>
      <c r="J8" s="543"/>
      <c r="K8" s="543"/>
      <c r="L8" s="550"/>
      <c r="M8" s="385"/>
    </row>
    <row r="9" spans="1:13" ht="26.25" thickBot="1">
      <c r="A9" s="447" t="s">
        <v>429</v>
      </c>
      <c r="B9" s="448" t="s">
        <v>430</v>
      </c>
      <c r="C9" s="449" t="s">
        <v>431</v>
      </c>
      <c r="D9" s="449" t="s">
        <v>432</v>
      </c>
      <c r="E9" s="449" t="s">
        <v>445</v>
      </c>
      <c r="F9" s="450" t="s">
        <v>433</v>
      </c>
      <c r="G9" s="464" t="s">
        <v>434</v>
      </c>
      <c r="H9" s="451" t="s">
        <v>447</v>
      </c>
      <c r="I9" s="449" t="s">
        <v>435</v>
      </c>
      <c r="J9" s="449" t="s">
        <v>448</v>
      </c>
      <c r="K9" s="449" t="s">
        <v>461</v>
      </c>
      <c r="L9" s="450" t="s">
        <v>465</v>
      </c>
      <c r="M9" s="385"/>
    </row>
    <row r="10" spans="1:12" ht="13.5" thickBot="1">
      <c r="A10" s="454">
        <v>1</v>
      </c>
      <c r="B10" s="455"/>
      <c r="C10" s="456" t="s">
        <v>436</v>
      </c>
      <c r="D10" s="457">
        <v>8224</v>
      </c>
      <c r="E10" s="457">
        <v>2500</v>
      </c>
      <c r="F10" s="465">
        <v>300</v>
      </c>
      <c r="G10" s="465">
        <v>300</v>
      </c>
      <c r="H10" s="466">
        <f>D10-E10-F10-G10</f>
        <v>5124</v>
      </c>
      <c r="I10" s="458">
        <v>280</v>
      </c>
      <c r="J10" s="477">
        <f>H10+I10</f>
        <v>5404</v>
      </c>
      <c r="K10" s="479">
        <v>0.5</v>
      </c>
      <c r="L10" s="481">
        <f>ROUND(((J10*K10)-(E10*(1-K10))),0)</f>
        <v>1452</v>
      </c>
    </row>
    <row r="11" spans="1:12" ht="13.5" thickBot="1">
      <c r="A11" s="426">
        <v>2</v>
      </c>
      <c r="B11" s="2"/>
      <c r="C11" s="442" t="s">
        <v>437</v>
      </c>
      <c r="D11" s="443">
        <v>3536</v>
      </c>
      <c r="E11" s="443">
        <v>1000</v>
      </c>
      <c r="F11" s="443">
        <v>0</v>
      </c>
      <c r="G11" s="443">
        <v>170</v>
      </c>
      <c r="H11" s="452">
        <f aca="true" t="shared" si="0" ref="H11:H16">D11-E11-F11-G11</f>
        <v>2366</v>
      </c>
      <c r="I11" s="453">
        <v>150</v>
      </c>
      <c r="J11" s="478">
        <f aca="true" t="shared" si="1" ref="J11:J16">H11+I11</f>
        <v>2516</v>
      </c>
      <c r="K11" s="482">
        <v>1</v>
      </c>
      <c r="L11" s="481">
        <f aca="true" t="shared" si="2" ref="L11:L16">ROUND(((J11*K11)-(E11*(1-K11))),0)</f>
        <v>2516</v>
      </c>
    </row>
    <row r="12" spans="1:12" ht="13.5" thickBot="1">
      <c r="A12" s="426">
        <v>3</v>
      </c>
      <c r="B12" s="2"/>
      <c r="C12" s="442" t="s">
        <v>438</v>
      </c>
      <c r="D12" s="453">
        <f>7665+383</f>
        <v>8048</v>
      </c>
      <c r="E12" s="443">
        <v>2000</v>
      </c>
      <c r="F12" s="443">
        <v>800</v>
      </c>
      <c r="G12" s="443"/>
      <c r="H12" s="452">
        <f t="shared" si="0"/>
        <v>5248</v>
      </c>
      <c r="I12" s="453">
        <v>0</v>
      </c>
      <c r="J12" s="478">
        <f t="shared" si="1"/>
        <v>5248</v>
      </c>
      <c r="K12" s="482">
        <v>0.7888</v>
      </c>
      <c r="L12" s="481">
        <f t="shared" si="2"/>
        <v>3717</v>
      </c>
    </row>
    <row r="13" spans="1:12" ht="13.5" thickBot="1">
      <c r="A13" s="426">
        <v>4</v>
      </c>
      <c r="B13" s="2"/>
      <c r="C13" s="442" t="s">
        <v>439</v>
      </c>
      <c r="D13" s="443">
        <v>7589</v>
      </c>
      <c r="E13" s="443">
        <v>3000</v>
      </c>
      <c r="F13" s="443">
        <v>0</v>
      </c>
      <c r="G13" s="443"/>
      <c r="H13" s="452">
        <f t="shared" si="0"/>
        <v>4589</v>
      </c>
      <c r="I13" s="453">
        <v>0</v>
      </c>
      <c r="J13" s="478">
        <f t="shared" si="1"/>
        <v>4589</v>
      </c>
      <c r="K13" s="482">
        <v>0.9</v>
      </c>
      <c r="L13" s="481">
        <f t="shared" si="2"/>
        <v>3830</v>
      </c>
    </row>
    <row r="14" spans="1:12" ht="13.5" thickBot="1">
      <c r="A14" s="426"/>
      <c r="B14" s="2"/>
      <c r="C14" s="442"/>
      <c r="D14" s="443"/>
      <c r="E14" s="443">
        <v>0</v>
      </c>
      <c r="F14" s="444"/>
      <c r="G14" s="444"/>
      <c r="H14" s="452">
        <f t="shared" si="0"/>
        <v>0</v>
      </c>
      <c r="I14" s="2"/>
      <c r="J14" s="478">
        <f t="shared" si="1"/>
        <v>0</v>
      </c>
      <c r="K14" s="482"/>
      <c r="L14" s="481">
        <f t="shared" si="2"/>
        <v>0</v>
      </c>
    </row>
    <row r="15" spans="1:12" ht="13.5" thickBot="1">
      <c r="A15" s="426"/>
      <c r="B15" s="2"/>
      <c r="C15" s="2"/>
      <c r="D15" s="407"/>
      <c r="E15" s="443">
        <v>0</v>
      </c>
      <c r="F15" s="394"/>
      <c r="G15" s="394"/>
      <c r="H15" s="452">
        <f t="shared" si="0"/>
        <v>0</v>
      </c>
      <c r="I15" s="2"/>
      <c r="J15" s="478">
        <f t="shared" si="1"/>
        <v>0</v>
      </c>
      <c r="K15" s="482"/>
      <c r="L15" s="481">
        <f t="shared" si="2"/>
        <v>0</v>
      </c>
    </row>
    <row r="16" spans="1:12" ht="12.75">
      <c r="A16" s="426"/>
      <c r="B16" s="2"/>
      <c r="C16" s="2"/>
      <c r="D16" s="407"/>
      <c r="E16" s="443">
        <v>0</v>
      </c>
      <c r="F16" s="467"/>
      <c r="G16" s="467"/>
      <c r="H16" s="468">
        <f t="shared" si="0"/>
        <v>0</v>
      </c>
      <c r="I16" s="2"/>
      <c r="J16" s="478">
        <f t="shared" si="1"/>
        <v>0</v>
      </c>
      <c r="K16" s="482"/>
      <c r="L16" s="481">
        <f t="shared" si="2"/>
        <v>0</v>
      </c>
    </row>
    <row r="17" spans="1:12" ht="13.5" thickBot="1">
      <c r="A17" s="427"/>
      <c r="B17" s="428"/>
      <c r="C17" s="459" t="s">
        <v>87</v>
      </c>
      <c r="D17" s="460">
        <f>SUM(D10:D16)</f>
        <v>27397</v>
      </c>
      <c r="E17" s="460">
        <f>SUM(E10:E16)</f>
        <v>8500</v>
      </c>
      <c r="F17" s="461"/>
      <c r="G17" s="461"/>
      <c r="H17" s="462">
        <f>SUM(H10:H16)</f>
        <v>17327</v>
      </c>
      <c r="I17" s="462">
        <f>SUM(I10:I16)</f>
        <v>430</v>
      </c>
      <c r="J17" s="463">
        <f>SUM(J10:J16)</f>
        <v>17757</v>
      </c>
      <c r="K17" s="480"/>
      <c r="L17" s="463">
        <f>SUM(L10:L16)</f>
        <v>11515</v>
      </c>
    </row>
    <row r="18" ht="12.75">
      <c r="A18" t="s">
        <v>453</v>
      </c>
    </row>
    <row r="19" ht="14.25">
      <c r="A19" s="199" t="s">
        <v>441</v>
      </c>
    </row>
    <row r="20" ht="14.25">
      <c r="A20" s="199"/>
    </row>
    <row r="21" spans="1:15" ht="19.5" customHeight="1">
      <c r="A21" s="384"/>
      <c r="B21" s="384"/>
      <c r="C21" s="384"/>
      <c r="D21" s="384"/>
      <c r="E21" s="384"/>
      <c r="F21" s="384"/>
      <c r="G21" s="384"/>
      <c r="H21" s="384"/>
      <c r="I21" s="384"/>
      <c r="J21" s="384"/>
      <c r="K21" s="389"/>
      <c r="L21" s="384"/>
      <c r="M21" s="384"/>
      <c r="N21" s="384"/>
      <c r="O21" s="384"/>
    </row>
    <row r="22" spans="1:15" ht="18" customHeight="1">
      <c r="A22" s="216" t="s">
        <v>301</v>
      </c>
      <c r="B22" s="215"/>
      <c r="C22" s="215"/>
      <c r="D22" s="215"/>
      <c r="E22" s="215"/>
      <c r="F22" s="215"/>
      <c r="G22" s="215"/>
      <c r="H22" s="215"/>
      <c r="I22" s="215"/>
      <c r="J22" s="215"/>
      <c r="K22" s="390"/>
      <c r="L22" s="215"/>
      <c r="M22" s="215"/>
      <c r="N22" s="215"/>
      <c r="O22" s="215"/>
    </row>
    <row r="23" spans="1:15" ht="11.25" customHeight="1">
      <c r="A23" s="216"/>
      <c r="B23" s="215"/>
      <c r="C23" s="215"/>
      <c r="D23" s="215"/>
      <c r="E23" s="215"/>
      <c r="F23" s="215"/>
      <c r="G23" s="215"/>
      <c r="H23" s="215"/>
      <c r="I23" s="215"/>
      <c r="J23" s="215"/>
      <c r="K23" s="390"/>
      <c r="L23" s="215"/>
      <c r="M23" s="215"/>
      <c r="N23" s="215"/>
      <c r="O23" s="215"/>
    </row>
    <row r="24" ht="15" thickBot="1">
      <c r="A24" s="104" t="s">
        <v>313</v>
      </c>
    </row>
    <row r="25" spans="1:15" ht="12.75" customHeight="1">
      <c r="A25" s="554" t="s">
        <v>127</v>
      </c>
      <c r="B25" s="555"/>
      <c r="C25" s="555"/>
      <c r="D25" s="556"/>
      <c r="E25" s="412"/>
      <c r="F25" s="412"/>
      <c r="G25" s="412"/>
      <c r="H25" s="413"/>
      <c r="I25" s="412"/>
      <c r="J25" s="412"/>
      <c r="K25" s="412"/>
      <c r="L25" s="412"/>
      <c r="M25" s="31"/>
      <c r="N25" s="31"/>
      <c r="O25" s="31"/>
    </row>
    <row r="26" spans="1:15" ht="72" customHeight="1">
      <c r="A26" s="429" t="s">
        <v>308</v>
      </c>
      <c r="B26" s="430" t="s">
        <v>307</v>
      </c>
      <c r="C26" s="430" t="s">
        <v>309</v>
      </c>
      <c r="D26" s="431" t="s">
        <v>310</v>
      </c>
      <c r="E26" s="414"/>
      <c r="F26" s="414"/>
      <c r="G26" s="414"/>
      <c r="H26" s="414"/>
      <c r="I26" s="414"/>
      <c r="J26" s="414"/>
      <c r="K26" s="414"/>
      <c r="L26" s="414"/>
      <c r="M26" s="32"/>
      <c r="N26" s="32"/>
      <c r="O26" s="31"/>
    </row>
    <row r="27" spans="1:15" ht="12.75">
      <c r="A27" s="432" t="s">
        <v>100</v>
      </c>
      <c r="B27" s="433" t="s">
        <v>89</v>
      </c>
      <c r="C27" s="433" t="s">
        <v>101</v>
      </c>
      <c r="D27" s="434" t="s">
        <v>311</v>
      </c>
      <c r="E27" s="415"/>
      <c r="F27" s="415"/>
      <c r="G27" s="415"/>
      <c r="H27" s="415"/>
      <c r="I27" s="415"/>
      <c r="J27" s="415"/>
      <c r="K27" s="415"/>
      <c r="L27" s="415"/>
      <c r="M27" s="32"/>
      <c r="N27" s="32"/>
      <c r="O27" s="31"/>
    </row>
    <row r="28" spans="1:15" ht="12.75">
      <c r="A28" s="395" t="s">
        <v>303</v>
      </c>
      <c r="B28" s="396" t="s">
        <v>464</v>
      </c>
      <c r="C28" s="469">
        <f>L17</f>
        <v>11515</v>
      </c>
      <c r="D28" s="470">
        <f>ROUND(B28*C28,0)</f>
        <v>1819</v>
      </c>
      <c r="E28" s="397"/>
      <c r="F28" s="386"/>
      <c r="G28" s="386"/>
      <c r="H28" s="386"/>
      <c r="I28" s="386"/>
      <c r="J28" s="386"/>
      <c r="K28" s="386"/>
      <c r="L28" s="386"/>
      <c r="M28" s="32"/>
      <c r="N28" s="32"/>
      <c r="O28" s="31"/>
    </row>
    <row r="29" spans="1:15" ht="24">
      <c r="A29" s="395" t="s">
        <v>304</v>
      </c>
      <c r="B29" s="396" t="s">
        <v>454</v>
      </c>
      <c r="C29" s="469">
        <f>L17</f>
        <v>11515</v>
      </c>
      <c r="D29" s="470">
        <f>ROUND(B29*C29,0)</f>
        <v>17</v>
      </c>
      <c r="E29" s="397"/>
      <c r="F29" s="386"/>
      <c r="G29" s="386"/>
      <c r="H29" s="386"/>
      <c r="I29" s="386"/>
      <c r="J29" s="386"/>
      <c r="K29" s="386"/>
      <c r="L29" s="386"/>
      <c r="M29" s="32"/>
      <c r="N29" s="32"/>
      <c r="O29" s="31"/>
    </row>
    <row r="30" spans="1:15" ht="12.75">
      <c r="A30" s="395" t="s">
        <v>305</v>
      </c>
      <c r="B30" s="396" t="s">
        <v>455</v>
      </c>
      <c r="C30" s="469">
        <f>L17</f>
        <v>11515</v>
      </c>
      <c r="D30" s="470">
        <f>ROUND(B30*C30,0)</f>
        <v>599</v>
      </c>
      <c r="E30" s="397"/>
      <c r="F30" s="386"/>
      <c r="G30" s="386"/>
      <c r="H30" s="386"/>
      <c r="I30" s="386"/>
      <c r="J30" s="386"/>
      <c r="K30" s="386"/>
      <c r="L30" s="386"/>
      <c r="M30" s="32"/>
      <c r="N30" s="32"/>
      <c r="O30" s="31"/>
    </row>
    <row r="31" spans="1:15" ht="13.5" thickBot="1">
      <c r="A31" s="398" t="s">
        <v>306</v>
      </c>
      <c r="B31" s="399" t="s">
        <v>456</v>
      </c>
      <c r="C31" s="469">
        <f>L17</f>
        <v>11515</v>
      </c>
      <c r="D31" s="470">
        <f>ROUND(B31*C31,0)</f>
        <v>58</v>
      </c>
      <c r="E31" s="397"/>
      <c r="F31" s="386"/>
      <c r="G31" s="386"/>
      <c r="H31" s="386"/>
      <c r="I31" s="386"/>
      <c r="J31" s="386"/>
      <c r="K31" s="386"/>
      <c r="L31" s="386"/>
      <c r="M31" s="32"/>
      <c r="N31" s="32"/>
      <c r="O31" s="31"/>
    </row>
    <row r="32" spans="1:15" ht="13.5" thickBot="1">
      <c r="A32" s="400" t="s">
        <v>0</v>
      </c>
      <c r="B32" s="401"/>
      <c r="C32" s="402"/>
      <c r="D32" s="471">
        <f>SUM(D28:D31)</f>
        <v>2493</v>
      </c>
      <c r="E32" s="397"/>
      <c r="F32" s="386"/>
      <c r="G32" s="386"/>
      <c r="H32" s="386"/>
      <c r="I32" s="386"/>
      <c r="J32" s="386"/>
      <c r="K32" s="386"/>
      <c r="L32" s="386"/>
      <c r="M32" s="32"/>
      <c r="N32" s="32"/>
      <c r="O32" s="31"/>
    </row>
    <row r="33" spans="1:15" ht="13.5" customHeight="1">
      <c r="A33" s="216"/>
      <c r="B33" s="215"/>
      <c r="C33" s="215"/>
      <c r="D33" s="215"/>
      <c r="E33" s="387"/>
      <c r="F33" s="387"/>
      <c r="G33" s="387"/>
      <c r="H33" s="387"/>
      <c r="I33" s="387"/>
      <c r="J33" s="387"/>
      <c r="K33" s="391"/>
      <c r="L33" s="387"/>
      <c r="M33" s="215"/>
      <c r="N33" s="215"/>
      <c r="O33" s="215"/>
    </row>
    <row r="34" spans="1:15" ht="13.5" customHeight="1">
      <c r="A34" s="247" t="s">
        <v>314</v>
      </c>
      <c r="B34" s="215"/>
      <c r="C34" s="215"/>
      <c r="D34" s="215"/>
      <c r="E34" s="215"/>
      <c r="F34" s="215"/>
      <c r="G34" s="215"/>
      <c r="H34" s="215"/>
      <c r="I34" s="215"/>
      <c r="J34" s="215"/>
      <c r="K34" s="390"/>
      <c r="L34" s="215"/>
      <c r="M34" s="215"/>
      <c r="N34" s="215"/>
      <c r="O34" s="215"/>
    </row>
    <row r="35" spans="1:5" ht="12.75">
      <c r="A35" s="104"/>
      <c r="B35" s="104"/>
      <c r="C35" s="403"/>
      <c r="D35" s="104"/>
      <c r="E35" s="104"/>
    </row>
    <row r="36" spans="1:12" ht="13.5" thickBot="1">
      <c r="A36" s="104" t="s">
        <v>312</v>
      </c>
      <c r="C36" s="3"/>
      <c r="D36" s="104"/>
      <c r="E36" s="104"/>
      <c r="F36" s="35"/>
      <c r="G36" s="35"/>
      <c r="H36" s="35"/>
      <c r="I36" s="35"/>
      <c r="J36" s="35"/>
      <c r="K36" s="416"/>
      <c r="L36" s="35"/>
    </row>
    <row r="37" spans="1:12" ht="12.75" customHeight="1">
      <c r="A37" s="435" t="s">
        <v>41</v>
      </c>
      <c r="B37" s="557" t="s">
        <v>4</v>
      </c>
      <c r="C37" s="551" t="s">
        <v>127</v>
      </c>
      <c r="D37" s="552"/>
      <c r="E37" s="553"/>
      <c r="F37" s="417"/>
      <c r="G37" s="417"/>
      <c r="H37" s="417"/>
      <c r="I37" s="417"/>
      <c r="J37" s="417"/>
      <c r="K37" s="417"/>
      <c r="L37" s="425"/>
    </row>
    <row r="38" spans="1:12" ht="36">
      <c r="A38" s="436"/>
      <c r="B38" s="558"/>
      <c r="C38" s="429" t="s">
        <v>317</v>
      </c>
      <c r="D38" s="430" t="s">
        <v>125</v>
      </c>
      <c r="E38" s="431" t="s">
        <v>316</v>
      </c>
      <c r="F38" s="414"/>
      <c r="G38" s="414"/>
      <c r="H38" s="414"/>
      <c r="I38" s="414"/>
      <c r="J38" s="414"/>
      <c r="K38" s="414"/>
      <c r="L38" s="35"/>
    </row>
    <row r="39" spans="1:11" ht="12.75">
      <c r="A39" s="437" t="s">
        <v>99</v>
      </c>
      <c r="B39" s="438" t="s">
        <v>89</v>
      </c>
      <c r="C39" s="439" t="s">
        <v>101</v>
      </c>
      <c r="D39" s="440" t="s">
        <v>119</v>
      </c>
      <c r="E39" s="441" t="s">
        <v>118</v>
      </c>
      <c r="F39" s="418"/>
      <c r="G39" s="418"/>
      <c r="H39" s="418"/>
      <c r="I39" s="418"/>
      <c r="J39" s="418"/>
      <c r="K39" s="418"/>
    </row>
    <row r="40" spans="1:11" ht="12.75">
      <c r="A40" s="404">
        <v>1</v>
      </c>
      <c r="B40" s="120" t="s">
        <v>120</v>
      </c>
      <c r="C40" s="472">
        <v>2000</v>
      </c>
      <c r="D40" s="473">
        <v>10</v>
      </c>
      <c r="E40" s="408">
        <f>ROUND(C40*D40/100,0)</f>
        <v>200</v>
      </c>
      <c r="F40" s="419"/>
      <c r="G40" s="419"/>
      <c r="H40" s="419"/>
      <c r="I40" s="419"/>
      <c r="J40" s="419"/>
      <c r="K40" s="420"/>
    </row>
    <row r="41" spans="1:11" ht="12.75">
      <c r="A41" s="404">
        <v>2</v>
      </c>
      <c r="B41" s="120" t="s">
        <v>121</v>
      </c>
      <c r="C41" s="472">
        <v>1000</v>
      </c>
      <c r="D41" s="473">
        <v>27</v>
      </c>
      <c r="E41" s="408">
        <f>ROUND(C41*D41/100,0)</f>
        <v>270</v>
      </c>
      <c r="F41" s="419"/>
      <c r="G41" s="419"/>
      <c r="H41" s="419"/>
      <c r="I41" s="419"/>
      <c r="J41" s="419"/>
      <c r="K41" s="420"/>
    </row>
    <row r="42" spans="1:11" ht="12.75">
      <c r="A42" s="404">
        <v>3</v>
      </c>
      <c r="B42" s="120" t="s">
        <v>117</v>
      </c>
      <c r="C42" s="472">
        <v>1800</v>
      </c>
      <c r="D42" s="473">
        <v>48</v>
      </c>
      <c r="E42" s="408">
        <f>ROUND(C42*D42/100,0)</f>
        <v>864</v>
      </c>
      <c r="F42" s="419"/>
      <c r="G42" s="419"/>
      <c r="H42" s="419"/>
      <c r="I42" s="419"/>
      <c r="J42" s="419"/>
      <c r="K42" s="420"/>
    </row>
    <row r="43" spans="1:11" ht="12.75">
      <c r="A43" s="404">
        <v>4</v>
      </c>
      <c r="B43" s="120" t="s">
        <v>122</v>
      </c>
      <c r="C43" s="472">
        <v>2000</v>
      </c>
      <c r="D43" s="473">
        <v>12</v>
      </c>
      <c r="E43" s="408">
        <f>ROUND(C43*D43/100,0)</f>
        <v>240</v>
      </c>
      <c r="F43" s="419"/>
      <c r="G43" s="419"/>
      <c r="H43" s="419"/>
      <c r="I43" s="419"/>
      <c r="J43" s="419"/>
      <c r="K43" s="420"/>
    </row>
    <row r="44" spans="1:11" ht="13.5" thickBot="1">
      <c r="A44" s="405">
        <v>5</v>
      </c>
      <c r="B44" s="238" t="s">
        <v>123</v>
      </c>
      <c r="C44" s="474">
        <v>800</v>
      </c>
      <c r="D44" s="475">
        <v>25</v>
      </c>
      <c r="E44" s="408">
        <f>ROUND(C44*D44/100,0)</f>
        <v>200</v>
      </c>
      <c r="F44" s="419"/>
      <c r="G44" s="419"/>
      <c r="H44" s="419"/>
      <c r="I44" s="419"/>
      <c r="J44" s="419"/>
      <c r="K44" s="420"/>
    </row>
    <row r="45" spans="1:11" ht="13.5" thickBot="1">
      <c r="A45" s="406"/>
      <c r="B45" s="240" t="s">
        <v>109</v>
      </c>
      <c r="C45" s="409">
        <f>SUM(C40:C44)</f>
        <v>7600</v>
      </c>
      <c r="D45" s="410"/>
      <c r="E45" s="411">
        <f>SUM(E40:E44)</f>
        <v>1774</v>
      </c>
      <c r="F45" s="421"/>
      <c r="G45" s="421"/>
      <c r="H45" s="421"/>
      <c r="I45" s="421"/>
      <c r="J45" s="421"/>
      <c r="K45" s="422"/>
    </row>
    <row r="46" spans="1:15" ht="12.75">
      <c r="A46" s="51"/>
      <c r="B46" s="51"/>
      <c r="C46" s="104"/>
      <c r="D46" s="104"/>
      <c r="E46" s="104"/>
      <c r="F46" s="423"/>
      <c r="G46" s="423"/>
      <c r="H46" s="423"/>
      <c r="I46" s="423"/>
      <c r="J46" s="423"/>
      <c r="K46" s="424"/>
      <c r="L46" s="104"/>
      <c r="M46" s="104"/>
      <c r="N46" s="104"/>
      <c r="O46" s="104"/>
    </row>
    <row r="48" spans="1:14" ht="12.75">
      <c r="A48" s="200"/>
      <c r="B48" s="200"/>
      <c r="C48" s="102"/>
      <c r="D48" s="201"/>
      <c r="E48" s="202"/>
      <c r="F48" s="202"/>
      <c r="G48" s="202"/>
      <c r="H48" s="202"/>
      <c r="I48" s="203"/>
      <c r="J48" s="203"/>
      <c r="K48" s="392"/>
      <c r="L48" s="203"/>
      <c r="M48" s="203"/>
      <c r="N48" s="203"/>
    </row>
    <row r="61" s="12" customFormat="1" ht="15">
      <c r="K61" s="393"/>
    </row>
    <row r="62" s="12" customFormat="1" ht="15">
      <c r="K62" s="393"/>
    </row>
    <row r="63" s="12" customFormat="1" ht="15">
      <c r="K63" s="393"/>
    </row>
    <row r="64" s="12" customFormat="1" ht="41.25" customHeight="1">
      <c r="K64" s="393"/>
    </row>
  </sheetData>
  <sheetProtection/>
  <mergeCells count="16">
    <mergeCell ref="L7:L8"/>
    <mergeCell ref="C37:E37"/>
    <mergeCell ref="A25:D25"/>
    <mergeCell ref="B37:B38"/>
    <mergeCell ref="B7:B8"/>
    <mergeCell ref="C7:C8"/>
    <mergeCell ref="D7:D8"/>
    <mergeCell ref="E7:E8"/>
    <mergeCell ref="H7:H8"/>
    <mergeCell ref="I7:I8"/>
    <mergeCell ref="J7:J8"/>
    <mergeCell ref="G7:G8"/>
    <mergeCell ref="A7:A8"/>
    <mergeCell ref="B1:K1"/>
    <mergeCell ref="F7:F8"/>
    <mergeCell ref="K7:K8"/>
  </mergeCells>
  <printOptions horizontalCentered="1" verticalCentered="1"/>
  <pageMargins left="0.3937007874015748" right="0.4724409448818898" top="0.5905511811023623" bottom="0.4330708661417323" header="0.5905511811023623" footer="0.15748031496062992"/>
  <pageSetup horizontalDpi="600" verticalDpi="600" orientation="landscape" paperSize="9" scale="83" r:id="rId1"/>
  <headerFooter alignWithMargins="0">
    <oddFooter>&amp;L&amp;"Arial,Italic"&amp;8B.4.36.24&amp;CProiect ".........................", SMIS.......&amp;RCererea de Rambursare nr. .....</oddFooter>
  </headerFooter>
  <rowBreaks count="1" manualBreakCount="1">
    <brk id="23" max="255" man="1"/>
  </rowBreaks>
</worksheet>
</file>

<file path=xl/worksheets/sheet4.xml><?xml version="1.0" encoding="utf-8"?>
<worksheet xmlns="http://schemas.openxmlformats.org/spreadsheetml/2006/main" xmlns:r="http://schemas.openxmlformats.org/officeDocument/2006/relationships">
  <dimension ref="A1:O64"/>
  <sheetViews>
    <sheetView zoomScalePageLayoutView="0" workbookViewId="0" topLeftCell="A1">
      <selection activeCell="K7" sqref="K7:K8"/>
    </sheetView>
  </sheetViews>
  <sheetFormatPr defaultColWidth="9.140625" defaultRowHeight="12.75"/>
  <cols>
    <col min="1" max="1" width="8.8515625" style="0" customWidth="1"/>
    <col min="2" max="2" width="11.00390625" style="0" customWidth="1"/>
    <col min="3" max="3" width="14.7109375" style="0" customWidth="1"/>
    <col min="4" max="4" width="13.421875" style="0" customWidth="1"/>
    <col min="5" max="5" width="12.8515625" style="0" customWidth="1"/>
    <col min="6" max="6" width="13.140625" style="0" customWidth="1"/>
    <col min="7" max="7" width="11.8515625" style="0" customWidth="1"/>
    <col min="8" max="8" width="12.140625" style="0" customWidth="1"/>
    <col min="9" max="9" width="19.7109375" style="0" customWidth="1"/>
    <col min="10" max="10" width="11.57421875" style="0" customWidth="1"/>
    <col min="11" max="11" width="21.140625" style="388" customWidth="1"/>
    <col min="12" max="12" width="13.57421875" style="0" customWidth="1"/>
    <col min="13" max="14" width="12.8515625" style="0" customWidth="1"/>
    <col min="15" max="15" width="13.8515625" style="0" customWidth="1"/>
    <col min="16" max="16" width="12.28125" style="0" customWidth="1"/>
  </cols>
  <sheetData>
    <row r="1" spans="2:13" ht="25.5" customHeight="1">
      <c r="B1" s="548"/>
      <c r="C1" s="548"/>
      <c r="D1" s="548"/>
      <c r="E1" s="548"/>
      <c r="F1" s="548"/>
      <c r="G1" s="548"/>
      <c r="H1" s="548"/>
      <c r="I1" s="548"/>
      <c r="J1" s="548"/>
      <c r="K1" s="548"/>
      <c r="L1" s="383"/>
      <c r="M1" s="383"/>
    </row>
    <row r="2" ht="12.75">
      <c r="A2" s="26" t="s">
        <v>440</v>
      </c>
    </row>
    <row r="3" spans="1:2" ht="12.75">
      <c r="A3" s="26"/>
      <c r="B3" s="26" t="s">
        <v>418</v>
      </c>
    </row>
    <row r="4" spans="1:2" ht="33.75" customHeight="1">
      <c r="A4" s="476" t="s">
        <v>458</v>
      </c>
      <c r="B4" s="26"/>
    </row>
    <row r="5" ht="12.75">
      <c r="A5" s="104" t="s">
        <v>442</v>
      </c>
    </row>
    <row r="6" ht="13.5" thickBot="1">
      <c r="B6" s="104"/>
    </row>
    <row r="7" spans="1:13" ht="60" customHeight="1">
      <c r="A7" s="546" t="s">
        <v>324</v>
      </c>
      <c r="B7" s="559" t="s">
        <v>302</v>
      </c>
      <c r="C7" s="544" t="s">
        <v>427</v>
      </c>
      <c r="D7" s="544" t="s">
        <v>428</v>
      </c>
      <c r="E7" s="544" t="s">
        <v>450</v>
      </c>
      <c r="F7" s="544" t="s">
        <v>446</v>
      </c>
      <c r="G7" s="544" t="s">
        <v>451</v>
      </c>
      <c r="H7" s="544" t="s">
        <v>449</v>
      </c>
      <c r="I7" s="544" t="s">
        <v>452</v>
      </c>
      <c r="J7" s="542" t="s">
        <v>109</v>
      </c>
      <c r="K7" s="542" t="s">
        <v>466</v>
      </c>
      <c r="L7" s="549" t="s">
        <v>463</v>
      </c>
      <c r="M7" s="385"/>
    </row>
    <row r="8" spans="1:13" ht="53.25" customHeight="1">
      <c r="A8" s="547"/>
      <c r="B8" s="560"/>
      <c r="C8" s="545"/>
      <c r="D8" s="545"/>
      <c r="E8" s="545"/>
      <c r="F8" s="545"/>
      <c r="G8" s="545"/>
      <c r="H8" s="545"/>
      <c r="I8" s="545"/>
      <c r="J8" s="543"/>
      <c r="K8" s="543"/>
      <c r="L8" s="550"/>
      <c r="M8" s="385"/>
    </row>
    <row r="9" spans="1:13" ht="26.25" thickBot="1">
      <c r="A9" s="447" t="s">
        <v>429</v>
      </c>
      <c r="B9" s="448" t="s">
        <v>430</v>
      </c>
      <c r="C9" s="449" t="s">
        <v>431</v>
      </c>
      <c r="D9" s="449" t="s">
        <v>432</v>
      </c>
      <c r="E9" s="449" t="s">
        <v>445</v>
      </c>
      <c r="F9" s="450" t="s">
        <v>433</v>
      </c>
      <c r="G9" s="464" t="s">
        <v>434</v>
      </c>
      <c r="H9" s="451" t="s">
        <v>447</v>
      </c>
      <c r="I9" s="449" t="s">
        <v>435</v>
      </c>
      <c r="J9" s="449" t="s">
        <v>448</v>
      </c>
      <c r="K9" s="449" t="s">
        <v>461</v>
      </c>
      <c r="L9" s="450" t="s">
        <v>462</v>
      </c>
      <c r="M9" s="385"/>
    </row>
    <row r="10" spans="1:12" ht="13.5" thickBot="1">
      <c r="A10" s="454">
        <v>1</v>
      </c>
      <c r="B10" s="455"/>
      <c r="C10" s="456" t="s">
        <v>436</v>
      </c>
      <c r="D10" s="457">
        <v>8224</v>
      </c>
      <c r="E10" s="457">
        <v>2500</v>
      </c>
      <c r="F10" s="465">
        <v>300</v>
      </c>
      <c r="G10" s="465">
        <v>300</v>
      </c>
      <c r="H10" s="466">
        <f>D10-E10-F10-G10</f>
        <v>5124</v>
      </c>
      <c r="I10" s="458">
        <v>280</v>
      </c>
      <c r="J10" s="477">
        <f>H10+I10</f>
        <v>5404</v>
      </c>
      <c r="K10" s="479">
        <v>0.5</v>
      </c>
      <c r="L10" s="481">
        <f>ROUND(((J10*K10)-(E10*(1-K10))),0)</f>
        <v>1452</v>
      </c>
    </row>
    <row r="11" spans="1:12" ht="13.5" thickBot="1">
      <c r="A11" s="426">
        <v>2</v>
      </c>
      <c r="B11" s="2"/>
      <c r="C11" s="442" t="s">
        <v>437</v>
      </c>
      <c r="D11" s="443">
        <v>3536</v>
      </c>
      <c r="E11" s="443">
        <v>1000</v>
      </c>
      <c r="F11" s="443">
        <v>0</v>
      </c>
      <c r="G11" s="443">
        <v>170</v>
      </c>
      <c r="H11" s="452">
        <f aca="true" t="shared" si="0" ref="H11:H16">D11-E11-F11-G11</f>
        <v>2366</v>
      </c>
      <c r="I11" s="453">
        <v>150</v>
      </c>
      <c r="J11" s="478">
        <f aca="true" t="shared" si="1" ref="J11:J16">H11+I11</f>
        <v>2516</v>
      </c>
      <c r="K11" s="482">
        <v>1</v>
      </c>
      <c r="L11" s="481">
        <f aca="true" t="shared" si="2" ref="L11:L16">ROUND(((J11*K11)-(E11*(1-K11))),0)</f>
        <v>2516</v>
      </c>
    </row>
    <row r="12" spans="1:12" ht="13.5" thickBot="1">
      <c r="A12" s="426">
        <v>3</v>
      </c>
      <c r="B12" s="2"/>
      <c r="C12" s="442" t="s">
        <v>438</v>
      </c>
      <c r="D12" s="453">
        <f>7665+383</f>
        <v>8048</v>
      </c>
      <c r="E12" s="443">
        <v>2000</v>
      </c>
      <c r="F12" s="443">
        <v>800</v>
      </c>
      <c r="G12" s="443"/>
      <c r="H12" s="452">
        <f t="shared" si="0"/>
        <v>5248</v>
      </c>
      <c r="I12" s="453">
        <v>0</v>
      </c>
      <c r="J12" s="478">
        <f t="shared" si="1"/>
        <v>5248</v>
      </c>
      <c r="K12" s="482">
        <v>0.7888</v>
      </c>
      <c r="L12" s="481">
        <f t="shared" si="2"/>
        <v>3717</v>
      </c>
    </row>
    <row r="13" spans="1:12" ht="13.5" thickBot="1">
      <c r="A13" s="426">
        <v>4</v>
      </c>
      <c r="B13" s="2"/>
      <c r="C13" s="442" t="s">
        <v>439</v>
      </c>
      <c r="D13" s="443">
        <v>7589</v>
      </c>
      <c r="E13" s="443">
        <v>3000</v>
      </c>
      <c r="F13" s="443">
        <v>0</v>
      </c>
      <c r="G13" s="443"/>
      <c r="H13" s="452">
        <f t="shared" si="0"/>
        <v>4589</v>
      </c>
      <c r="I13" s="453">
        <v>0</v>
      </c>
      <c r="J13" s="478">
        <f t="shared" si="1"/>
        <v>4589</v>
      </c>
      <c r="K13" s="482">
        <v>0.9</v>
      </c>
      <c r="L13" s="481">
        <f t="shared" si="2"/>
        <v>3830</v>
      </c>
    </row>
    <row r="14" spans="1:12" ht="13.5" thickBot="1">
      <c r="A14" s="426"/>
      <c r="B14" s="2"/>
      <c r="C14" s="442"/>
      <c r="D14" s="443"/>
      <c r="E14" s="443">
        <v>0</v>
      </c>
      <c r="F14" s="444"/>
      <c r="G14" s="444"/>
      <c r="H14" s="452">
        <f t="shared" si="0"/>
        <v>0</v>
      </c>
      <c r="I14" s="2"/>
      <c r="J14" s="478">
        <f t="shared" si="1"/>
        <v>0</v>
      </c>
      <c r="K14" s="482"/>
      <c r="L14" s="481">
        <f t="shared" si="2"/>
        <v>0</v>
      </c>
    </row>
    <row r="15" spans="1:12" ht="13.5" thickBot="1">
      <c r="A15" s="426"/>
      <c r="B15" s="2"/>
      <c r="C15" s="2"/>
      <c r="D15" s="407"/>
      <c r="E15" s="443">
        <v>0</v>
      </c>
      <c r="F15" s="394"/>
      <c r="G15" s="394"/>
      <c r="H15" s="452">
        <f t="shared" si="0"/>
        <v>0</v>
      </c>
      <c r="I15" s="2"/>
      <c r="J15" s="478">
        <f t="shared" si="1"/>
        <v>0</v>
      </c>
      <c r="K15" s="482"/>
      <c r="L15" s="481">
        <f t="shared" si="2"/>
        <v>0</v>
      </c>
    </row>
    <row r="16" spans="1:12" ht="12.75">
      <c r="A16" s="426"/>
      <c r="B16" s="2"/>
      <c r="C16" s="2"/>
      <c r="D16" s="407"/>
      <c r="E16" s="443">
        <v>0</v>
      </c>
      <c r="F16" s="467"/>
      <c r="G16" s="467"/>
      <c r="H16" s="468">
        <f t="shared" si="0"/>
        <v>0</v>
      </c>
      <c r="I16" s="2"/>
      <c r="J16" s="478">
        <f t="shared" si="1"/>
        <v>0</v>
      </c>
      <c r="K16" s="482"/>
      <c r="L16" s="481">
        <f t="shared" si="2"/>
        <v>0</v>
      </c>
    </row>
    <row r="17" spans="1:12" ht="13.5" thickBot="1">
      <c r="A17" s="427"/>
      <c r="B17" s="428"/>
      <c r="C17" s="459" t="s">
        <v>87</v>
      </c>
      <c r="D17" s="460">
        <f>SUM(D10:D16)</f>
        <v>27397</v>
      </c>
      <c r="E17" s="460">
        <f>SUM(E10:E16)</f>
        <v>8500</v>
      </c>
      <c r="F17" s="461"/>
      <c r="G17" s="461"/>
      <c r="H17" s="462">
        <f>SUM(H10:H16)</f>
        <v>17327</v>
      </c>
      <c r="I17" s="462">
        <f>SUM(I10:I16)</f>
        <v>430</v>
      </c>
      <c r="J17" s="463">
        <f>SUM(J10:J16)</f>
        <v>17757</v>
      </c>
      <c r="K17" s="480"/>
      <c r="L17" s="463">
        <f>SUM(L10:L16)</f>
        <v>11515</v>
      </c>
    </row>
    <row r="18" ht="12.75">
      <c r="A18" t="s">
        <v>453</v>
      </c>
    </row>
    <row r="19" ht="14.25">
      <c r="A19" s="199" t="s">
        <v>441</v>
      </c>
    </row>
    <row r="20" ht="14.25">
      <c r="A20" s="199"/>
    </row>
    <row r="21" spans="1:15" ht="19.5" customHeight="1">
      <c r="A21" s="384"/>
      <c r="B21" s="384"/>
      <c r="C21" s="384"/>
      <c r="D21" s="384"/>
      <c r="E21" s="384"/>
      <c r="F21" s="384"/>
      <c r="G21" s="384"/>
      <c r="H21" s="384"/>
      <c r="I21" s="384"/>
      <c r="J21" s="384"/>
      <c r="K21" s="389"/>
      <c r="L21" s="384"/>
      <c r="M21" s="384"/>
      <c r="N21" s="384"/>
      <c r="O21" s="384"/>
    </row>
    <row r="22" spans="1:15" ht="18" customHeight="1">
      <c r="A22" s="216" t="s">
        <v>301</v>
      </c>
      <c r="B22" s="215"/>
      <c r="C22" s="215"/>
      <c r="D22" s="215"/>
      <c r="E22" s="215"/>
      <c r="F22" s="215"/>
      <c r="G22" s="215"/>
      <c r="H22" s="215"/>
      <c r="I22" s="215"/>
      <c r="J22" s="215"/>
      <c r="K22" s="390"/>
      <c r="L22" s="215"/>
      <c r="M22" s="215"/>
      <c r="N22" s="215"/>
      <c r="O22" s="215"/>
    </row>
    <row r="23" spans="1:15" ht="11.25" customHeight="1">
      <c r="A23" s="216"/>
      <c r="B23" s="215"/>
      <c r="C23" s="215"/>
      <c r="D23" s="215"/>
      <c r="E23" s="215"/>
      <c r="F23" s="215"/>
      <c r="G23" s="215"/>
      <c r="H23" s="215"/>
      <c r="I23" s="215"/>
      <c r="J23" s="215"/>
      <c r="K23" s="390"/>
      <c r="L23" s="215"/>
      <c r="M23" s="215"/>
      <c r="N23" s="215"/>
      <c r="O23" s="215"/>
    </row>
    <row r="24" ht="15" thickBot="1">
      <c r="A24" s="104" t="s">
        <v>313</v>
      </c>
    </row>
    <row r="25" spans="1:15" ht="12.75" customHeight="1">
      <c r="A25" s="554" t="s">
        <v>127</v>
      </c>
      <c r="B25" s="555"/>
      <c r="C25" s="555"/>
      <c r="D25" s="556"/>
      <c r="E25" s="412"/>
      <c r="F25" s="412"/>
      <c r="G25" s="412"/>
      <c r="H25" s="413"/>
      <c r="I25" s="412"/>
      <c r="J25" s="412"/>
      <c r="K25" s="412"/>
      <c r="L25" s="412"/>
      <c r="M25" s="31"/>
      <c r="N25" s="31"/>
      <c r="O25" s="31"/>
    </row>
    <row r="26" spans="1:15" ht="72" customHeight="1">
      <c r="A26" s="429" t="s">
        <v>308</v>
      </c>
      <c r="B26" s="430" t="s">
        <v>307</v>
      </c>
      <c r="C26" s="430" t="s">
        <v>309</v>
      </c>
      <c r="D26" s="431" t="s">
        <v>310</v>
      </c>
      <c r="E26" s="414"/>
      <c r="F26" s="414"/>
      <c r="G26" s="414"/>
      <c r="H26" s="414"/>
      <c r="I26" s="414"/>
      <c r="J26" s="414"/>
      <c r="K26" s="414"/>
      <c r="L26" s="414"/>
      <c r="M26" s="32"/>
      <c r="N26" s="32"/>
      <c r="O26" s="31"/>
    </row>
    <row r="27" spans="1:15" ht="12.75">
      <c r="A27" s="432" t="s">
        <v>100</v>
      </c>
      <c r="B27" s="433" t="s">
        <v>89</v>
      </c>
      <c r="C27" s="433" t="s">
        <v>101</v>
      </c>
      <c r="D27" s="434" t="s">
        <v>311</v>
      </c>
      <c r="E27" s="415"/>
      <c r="F27" s="415"/>
      <c r="G27" s="415"/>
      <c r="H27" s="415"/>
      <c r="I27" s="415"/>
      <c r="J27" s="415"/>
      <c r="K27" s="415"/>
      <c r="L27" s="415"/>
      <c r="M27" s="32"/>
      <c r="N27" s="32"/>
      <c r="O27" s="31"/>
    </row>
    <row r="28" spans="1:15" ht="12.75">
      <c r="A28" s="395" t="s">
        <v>303</v>
      </c>
      <c r="B28" s="396" t="s">
        <v>464</v>
      </c>
      <c r="C28" s="469">
        <f>L17</f>
        <v>11515</v>
      </c>
      <c r="D28" s="470">
        <f>ROUND(B28*C28,0)</f>
        <v>1819</v>
      </c>
      <c r="E28" s="397"/>
      <c r="F28" s="386"/>
      <c r="G28" s="386"/>
      <c r="H28" s="386"/>
      <c r="I28" s="386"/>
      <c r="J28" s="386"/>
      <c r="K28" s="386"/>
      <c r="L28" s="386"/>
      <c r="M28" s="32"/>
      <c r="N28" s="32"/>
      <c r="O28" s="31"/>
    </row>
    <row r="29" spans="1:15" ht="24">
      <c r="A29" s="395" t="s">
        <v>304</v>
      </c>
      <c r="B29" s="396" t="s">
        <v>454</v>
      </c>
      <c r="C29" s="469">
        <f>L17</f>
        <v>11515</v>
      </c>
      <c r="D29" s="470">
        <f>ROUND(B29*C29,0)</f>
        <v>17</v>
      </c>
      <c r="E29" s="397"/>
      <c r="F29" s="386"/>
      <c r="G29" s="386"/>
      <c r="H29" s="386"/>
      <c r="I29" s="386"/>
      <c r="J29" s="386"/>
      <c r="K29" s="386"/>
      <c r="L29" s="386"/>
      <c r="M29" s="32"/>
      <c r="N29" s="32"/>
      <c r="O29" s="31"/>
    </row>
    <row r="30" spans="1:15" ht="12.75">
      <c r="A30" s="395" t="s">
        <v>305</v>
      </c>
      <c r="B30" s="396" t="s">
        <v>455</v>
      </c>
      <c r="C30" s="469">
        <f>L17</f>
        <v>11515</v>
      </c>
      <c r="D30" s="470">
        <f>ROUND(B30*C30,0)</f>
        <v>599</v>
      </c>
      <c r="E30" s="397"/>
      <c r="F30" s="386"/>
      <c r="G30" s="386"/>
      <c r="H30" s="386"/>
      <c r="I30" s="386"/>
      <c r="J30" s="386"/>
      <c r="K30" s="386"/>
      <c r="L30" s="386"/>
      <c r="M30" s="32"/>
      <c r="N30" s="32"/>
      <c r="O30" s="31"/>
    </row>
    <row r="31" spans="1:15" ht="13.5" thickBot="1">
      <c r="A31" s="398" t="s">
        <v>306</v>
      </c>
      <c r="B31" s="399" t="s">
        <v>456</v>
      </c>
      <c r="C31" s="469">
        <f>L17</f>
        <v>11515</v>
      </c>
      <c r="D31" s="470">
        <f>ROUND(B31*C31,0)</f>
        <v>58</v>
      </c>
      <c r="E31" s="397"/>
      <c r="F31" s="386"/>
      <c r="G31" s="386"/>
      <c r="H31" s="386"/>
      <c r="I31" s="386"/>
      <c r="J31" s="386"/>
      <c r="K31" s="386"/>
      <c r="L31" s="386"/>
      <c r="M31" s="32"/>
      <c r="N31" s="32"/>
      <c r="O31" s="31"/>
    </row>
    <row r="32" spans="1:15" ht="13.5" thickBot="1">
      <c r="A32" s="400" t="s">
        <v>0</v>
      </c>
      <c r="B32" s="401"/>
      <c r="C32" s="402"/>
      <c r="D32" s="471">
        <f>SUM(D28:D31)</f>
        <v>2493</v>
      </c>
      <c r="E32" s="397"/>
      <c r="F32" s="386"/>
      <c r="G32" s="386"/>
      <c r="H32" s="386"/>
      <c r="I32" s="386"/>
      <c r="J32" s="386"/>
      <c r="K32" s="386"/>
      <c r="L32" s="386"/>
      <c r="M32" s="32"/>
      <c r="N32" s="32"/>
      <c r="O32" s="31"/>
    </row>
    <row r="33" spans="1:15" ht="13.5" customHeight="1">
      <c r="A33" s="216"/>
      <c r="B33" s="215"/>
      <c r="C33" s="215"/>
      <c r="D33" s="215"/>
      <c r="E33" s="387"/>
      <c r="F33" s="387"/>
      <c r="G33" s="387"/>
      <c r="H33" s="387"/>
      <c r="I33" s="387"/>
      <c r="J33" s="387"/>
      <c r="K33" s="391"/>
      <c r="L33" s="387"/>
      <c r="M33" s="215"/>
      <c r="N33" s="215"/>
      <c r="O33" s="215"/>
    </row>
    <row r="34" spans="1:15" ht="13.5" customHeight="1">
      <c r="A34" s="247" t="s">
        <v>314</v>
      </c>
      <c r="B34" s="215"/>
      <c r="C34" s="215"/>
      <c r="D34" s="215"/>
      <c r="E34" s="215"/>
      <c r="F34" s="215"/>
      <c r="G34" s="215"/>
      <c r="H34" s="215"/>
      <c r="I34" s="215"/>
      <c r="J34" s="215"/>
      <c r="K34" s="390"/>
      <c r="L34" s="215"/>
      <c r="M34" s="215"/>
      <c r="N34" s="215"/>
      <c r="O34" s="215"/>
    </row>
    <row r="35" spans="1:5" ht="12.75">
      <c r="A35" s="104"/>
      <c r="B35" s="104"/>
      <c r="C35" s="403"/>
      <c r="D35" s="104"/>
      <c r="E35" s="104"/>
    </row>
    <row r="36" spans="1:12" ht="13.5" thickBot="1">
      <c r="A36" s="104" t="s">
        <v>312</v>
      </c>
      <c r="C36" s="3"/>
      <c r="D36" s="104"/>
      <c r="E36" s="104"/>
      <c r="F36" s="35"/>
      <c r="G36" s="35"/>
      <c r="H36" s="35"/>
      <c r="I36" s="35"/>
      <c r="J36" s="35"/>
      <c r="K36" s="416"/>
      <c r="L36" s="35"/>
    </row>
    <row r="37" spans="1:12" ht="12.75" customHeight="1">
      <c r="A37" s="435" t="s">
        <v>41</v>
      </c>
      <c r="B37" s="557" t="s">
        <v>4</v>
      </c>
      <c r="C37" s="551" t="s">
        <v>127</v>
      </c>
      <c r="D37" s="552"/>
      <c r="E37" s="553"/>
      <c r="F37" s="417"/>
      <c r="G37" s="417"/>
      <c r="H37" s="417"/>
      <c r="I37" s="417"/>
      <c r="J37" s="417"/>
      <c r="K37" s="417"/>
      <c r="L37" s="425"/>
    </row>
    <row r="38" spans="1:12" ht="36">
      <c r="A38" s="436"/>
      <c r="B38" s="558"/>
      <c r="C38" s="429" t="s">
        <v>317</v>
      </c>
      <c r="D38" s="430" t="s">
        <v>125</v>
      </c>
      <c r="E38" s="431" t="s">
        <v>316</v>
      </c>
      <c r="F38" s="414"/>
      <c r="G38" s="414"/>
      <c r="H38" s="414"/>
      <c r="I38" s="414"/>
      <c r="J38" s="414"/>
      <c r="K38" s="414"/>
      <c r="L38" s="35"/>
    </row>
    <row r="39" spans="1:11" ht="12.75">
      <c r="A39" s="437" t="s">
        <v>99</v>
      </c>
      <c r="B39" s="438" t="s">
        <v>89</v>
      </c>
      <c r="C39" s="439" t="s">
        <v>101</v>
      </c>
      <c r="D39" s="440" t="s">
        <v>119</v>
      </c>
      <c r="E39" s="441" t="s">
        <v>118</v>
      </c>
      <c r="F39" s="418"/>
      <c r="G39" s="418"/>
      <c r="H39" s="418"/>
      <c r="I39" s="418"/>
      <c r="J39" s="418"/>
      <c r="K39" s="418"/>
    </row>
    <row r="40" spans="1:11" ht="12.75">
      <c r="A40" s="404">
        <v>1</v>
      </c>
      <c r="B40" s="120" t="s">
        <v>120</v>
      </c>
      <c r="C40" s="472">
        <v>2000</v>
      </c>
      <c r="D40" s="473">
        <v>10</v>
      </c>
      <c r="E40" s="408">
        <f>ROUND(C40*D40/100,0)</f>
        <v>200</v>
      </c>
      <c r="F40" s="419"/>
      <c r="G40" s="419"/>
      <c r="H40" s="419"/>
      <c r="I40" s="419"/>
      <c r="J40" s="419"/>
      <c r="K40" s="420"/>
    </row>
    <row r="41" spans="1:11" ht="12.75">
      <c r="A41" s="404">
        <v>2</v>
      </c>
      <c r="B41" s="120" t="s">
        <v>121</v>
      </c>
      <c r="C41" s="472">
        <v>1000</v>
      </c>
      <c r="D41" s="473">
        <v>27</v>
      </c>
      <c r="E41" s="408">
        <f>ROUND(C41*D41/100,0)</f>
        <v>270</v>
      </c>
      <c r="F41" s="419"/>
      <c r="G41" s="419"/>
      <c r="H41" s="419"/>
      <c r="I41" s="419"/>
      <c r="J41" s="419"/>
      <c r="K41" s="420"/>
    </row>
    <row r="42" spans="1:11" ht="12.75">
      <c r="A42" s="404">
        <v>3</v>
      </c>
      <c r="B42" s="120" t="s">
        <v>117</v>
      </c>
      <c r="C42" s="472">
        <v>1800</v>
      </c>
      <c r="D42" s="473">
        <v>48</v>
      </c>
      <c r="E42" s="408">
        <f>ROUND(C42*D42/100,0)</f>
        <v>864</v>
      </c>
      <c r="F42" s="419"/>
      <c r="G42" s="419"/>
      <c r="H42" s="419"/>
      <c r="I42" s="419"/>
      <c r="J42" s="419"/>
      <c r="K42" s="420"/>
    </row>
    <row r="43" spans="1:11" ht="12.75">
      <c r="A43" s="404">
        <v>4</v>
      </c>
      <c r="B43" s="120" t="s">
        <v>122</v>
      </c>
      <c r="C43" s="472">
        <v>2000</v>
      </c>
      <c r="D43" s="473">
        <v>12</v>
      </c>
      <c r="E43" s="408">
        <f>ROUND(C43*D43/100,0)</f>
        <v>240</v>
      </c>
      <c r="F43" s="419"/>
      <c r="G43" s="419"/>
      <c r="H43" s="419"/>
      <c r="I43" s="419"/>
      <c r="J43" s="419"/>
      <c r="K43" s="420"/>
    </row>
    <row r="44" spans="1:11" ht="13.5" thickBot="1">
      <c r="A44" s="405">
        <v>5</v>
      </c>
      <c r="B44" s="238" t="s">
        <v>123</v>
      </c>
      <c r="C44" s="474">
        <v>800</v>
      </c>
      <c r="D44" s="475">
        <v>25</v>
      </c>
      <c r="E44" s="408">
        <f>ROUND(C44*D44/100,0)</f>
        <v>200</v>
      </c>
      <c r="F44" s="419"/>
      <c r="G44" s="419"/>
      <c r="H44" s="419"/>
      <c r="I44" s="419"/>
      <c r="J44" s="419"/>
      <c r="K44" s="420"/>
    </row>
    <row r="45" spans="1:11" ht="13.5" thickBot="1">
      <c r="A45" s="406"/>
      <c r="B45" s="240" t="s">
        <v>109</v>
      </c>
      <c r="C45" s="409">
        <f>SUM(C40:C44)</f>
        <v>7600</v>
      </c>
      <c r="D45" s="410"/>
      <c r="E45" s="411">
        <f>SUM(E40:E44)</f>
        <v>1774</v>
      </c>
      <c r="F45" s="421"/>
      <c r="G45" s="421"/>
      <c r="H45" s="421"/>
      <c r="I45" s="421"/>
      <c r="J45" s="421"/>
      <c r="K45" s="422"/>
    </row>
    <row r="46" spans="1:15" ht="12.75">
      <c r="A46" s="51"/>
      <c r="B46" s="51"/>
      <c r="C46" s="104"/>
      <c r="D46" s="104"/>
      <c r="E46" s="104"/>
      <c r="F46" s="423"/>
      <c r="G46" s="423"/>
      <c r="H46" s="423"/>
      <c r="I46" s="423"/>
      <c r="J46" s="423"/>
      <c r="K46" s="424"/>
      <c r="L46" s="104"/>
      <c r="M46" s="104"/>
      <c r="N46" s="104"/>
      <c r="O46" s="104"/>
    </row>
    <row r="48" spans="1:14" ht="12.75">
      <c r="A48" s="200"/>
      <c r="B48" s="200"/>
      <c r="C48" s="102"/>
      <c r="D48" s="201"/>
      <c r="E48" s="202"/>
      <c r="F48" s="202"/>
      <c r="G48" s="202"/>
      <c r="H48" s="202"/>
      <c r="I48" s="203"/>
      <c r="J48" s="203"/>
      <c r="K48" s="392"/>
      <c r="L48" s="203"/>
      <c r="M48" s="203"/>
      <c r="N48" s="203"/>
    </row>
    <row r="61" s="12" customFormat="1" ht="15">
      <c r="K61" s="393"/>
    </row>
    <row r="62" s="12" customFormat="1" ht="15">
      <c r="K62" s="393"/>
    </row>
    <row r="63" s="12" customFormat="1" ht="15">
      <c r="K63" s="393"/>
    </row>
    <row r="64" s="12" customFormat="1" ht="41.25" customHeight="1">
      <c r="K64" s="393"/>
    </row>
  </sheetData>
  <sheetProtection/>
  <mergeCells count="16">
    <mergeCell ref="L7:L8"/>
    <mergeCell ref="A7:A8"/>
    <mergeCell ref="B7:B8"/>
    <mergeCell ref="C7:C8"/>
    <mergeCell ref="D7:D8"/>
    <mergeCell ref="E7:E8"/>
    <mergeCell ref="B1:K1"/>
    <mergeCell ref="J7:J8"/>
    <mergeCell ref="C37:E37"/>
    <mergeCell ref="K7:K8"/>
    <mergeCell ref="A25:D25"/>
    <mergeCell ref="B37:B38"/>
    <mergeCell ref="F7:F8"/>
    <mergeCell ref="G7:G8"/>
    <mergeCell ref="H7:H8"/>
    <mergeCell ref="I7:I8"/>
  </mergeCells>
  <printOptions horizontalCentered="1" verticalCentered="1"/>
  <pageMargins left="0.3937007874015748" right="0.4724409448818898" top="0.5905511811023623" bottom="0.4330708661417323" header="0.5905511811023623" footer="0.15748031496062992"/>
  <pageSetup horizontalDpi="600" verticalDpi="600" orientation="landscape" paperSize="9" scale="89" r:id="rId1"/>
  <headerFooter alignWithMargins="0">
    <oddFooter>&amp;L&amp;"Arial,Italic"&amp;8B.4.36.24&amp;CProiect ".........................", SMIS.......&amp;RCererea de Rambursare nr. .....</oddFooter>
  </headerFooter>
  <rowBreaks count="1" manualBreakCount="1">
    <brk id="23" max="255" man="1"/>
  </rowBreaks>
</worksheet>
</file>

<file path=xl/worksheets/sheet5.xml><?xml version="1.0" encoding="utf-8"?>
<worksheet xmlns="http://schemas.openxmlformats.org/spreadsheetml/2006/main" xmlns:r="http://schemas.openxmlformats.org/officeDocument/2006/relationships">
  <dimension ref="A2:N26"/>
  <sheetViews>
    <sheetView zoomScalePageLayoutView="0" workbookViewId="0" topLeftCell="A1">
      <selection activeCell="A26" sqref="A26"/>
    </sheetView>
  </sheetViews>
  <sheetFormatPr defaultColWidth="9.140625" defaultRowHeight="12.75"/>
  <cols>
    <col min="1" max="1" width="11.28125" style="51" customWidth="1"/>
    <col min="2" max="2" width="13.421875" style="51" customWidth="1"/>
    <col min="3" max="3" width="11.57421875" style="51" customWidth="1"/>
    <col min="4" max="4" width="8.421875" style="51" customWidth="1"/>
    <col min="5" max="6" width="9.28125" style="51" bestFit="1" customWidth="1"/>
    <col min="7" max="7" width="7.7109375" style="51" customWidth="1"/>
    <col min="8" max="8" width="10.421875" style="51" customWidth="1"/>
    <col min="9" max="9" width="11.28125" style="51" customWidth="1"/>
    <col min="10" max="10" width="10.00390625" style="51" bestFit="1" customWidth="1"/>
    <col min="11" max="13" width="9.28125" style="51" bestFit="1" customWidth="1"/>
    <col min="14" max="14" width="12.8515625" style="51" customWidth="1"/>
    <col min="15" max="16384" width="9.140625" style="51" customWidth="1"/>
  </cols>
  <sheetData>
    <row r="1" ht="12.75"/>
    <row r="2" ht="12.75">
      <c r="A2" s="61" t="s">
        <v>404</v>
      </c>
    </row>
    <row r="3" ht="13.5" thickBot="1"/>
    <row r="4" spans="1:14" ht="14.25" customHeight="1" thickBot="1">
      <c r="A4" s="579" t="s">
        <v>6</v>
      </c>
      <c r="B4" s="581" t="s">
        <v>7</v>
      </c>
      <c r="C4" s="582"/>
      <c r="D4" s="582"/>
      <c r="E4" s="582"/>
      <c r="F4" s="583"/>
      <c r="G4" s="581" t="s">
        <v>8</v>
      </c>
      <c r="H4" s="582"/>
      <c r="I4" s="582"/>
      <c r="J4" s="583"/>
      <c r="K4" s="571" t="s">
        <v>380</v>
      </c>
      <c r="L4" s="572"/>
      <c r="M4" s="573"/>
      <c r="N4" s="587" t="s">
        <v>392</v>
      </c>
    </row>
    <row r="5" spans="1:14" ht="28.5" customHeight="1" thickBot="1">
      <c r="A5" s="580"/>
      <c r="B5" s="584"/>
      <c r="C5" s="585"/>
      <c r="D5" s="585"/>
      <c r="E5" s="585"/>
      <c r="F5" s="586"/>
      <c r="G5" s="511" t="s">
        <v>9</v>
      </c>
      <c r="H5" s="512"/>
      <c r="I5" s="511" t="s">
        <v>10</v>
      </c>
      <c r="J5" s="512"/>
      <c r="K5" s="574"/>
      <c r="L5" s="575"/>
      <c r="M5" s="576"/>
      <c r="N5" s="588"/>
    </row>
    <row r="6" spans="1:14" ht="24.75" thickBot="1">
      <c r="A6" s="176"/>
      <c r="B6" s="177" t="s">
        <v>11</v>
      </c>
      <c r="C6" s="178" t="s">
        <v>379</v>
      </c>
      <c r="D6" s="177" t="s">
        <v>12</v>
      </c>
      <c r="E6" s="177" t="s">
        <v>35</v>
      </c>
      <c r="F6" s="177" t="s">
        <v>13</v>
      </c>
      <c r="G6" s="177" t="s">
        <v>14</v>
      </c>
      <c r="H6" s="177" t="s">
        <v>15</v>
      </c>
      <c r="I6" s="177" t="s">
        <v>14</v>
      </c>
      <c r="J6" s="177" t="s">
        <v>16</v>
      </c>
      <c r="K6" s="177" t="s">
        <v>48</v>
      </c>
      <c r="L6" s="177" t="s">
        <v>13</v>
      </c>
      <c r="M6" s="177" t="s">
        <v>47</v>
      </c>
      <c r="N6" s="589"/>
    </row>
    <row r="7" spans="1:14" ht="12.75">
      <c r="A7" s="128" t="s">
        <v>17</v>
      </c>
      <c r="B7" s="562" t="s">
        <v>37</v>
      </c>
      <c r="C7" s="562" t="s">
        <v>31</v>
      </c>
      <c r="D7" s="565">
        <v>350</v>
      </c>
      <c r="E7" s="565">
        <v>350</v>
      </c>
      <c r="F7" s="565">
        <v>0</v>
      </c>
      <c r="G7" s="130" t="s">
        <v>18</v>
      </c>
      <c r="H7" s="131">
        <v>39816</v>
      </c>
      <c r="I7" s="562" t="s">
        <v>20</v>
      </c>
      <c r="J7" s="562" t="s">
        <v>20</v>
      </c>
      <c r="K7" s="129">
        <f>E7</f>
        <v>350</v>
      </c>
      <c r="L7" s="132">
        <v>0</v>
      </c>
      <c r="M7" s="132">
        <f>K7+L7</f>
        <v>350</v>
      </c>
      <c r="N7" s="132">
        <v>0</v>
      </c>
    </row>
    <row r="8" spans="1:14" ht="13.5" thickBot="1">
      <c r="A8" s="133">
        <v>39814</v>
      </c>
      <c r="B8" s="564"/>
      <c r="C8" s="564"/>
      <c r="D8" s="567"/>
      <c r="E8" s="567"/>
      <c r="F8" s="567"/>
      <c r="G8" s="136" t="s">
        <v>19</v>
      </c>
      <c r="H8" s="137">
        <v>39818</v>
      </c>
      <c r="I8" s="564"/>
      <c r="J8" s="564"/>
      <c r="K8" s="135"/>
      <c r="L8" s="138"/>
      <c r="M8" s="138"/>
      <c r="N8" s="138"/>
    </row>
    <row r="9" spans="1:14" ht="12.75">
      <c r="A9" s="562"/>
      <c r="B9" s="562" t="s">
        <v>38</v>
      </c>
      <c r="C9" s="562" t="s">
        <v>32</v>
      </c>
      <c r="D9" s="565">
        <v>129</v>
      </c>
      <c r="E9" s="565">
        <v>110</v>
      </c>
      <c r="F9" s="565">
        <f>E9*9/100</f>
        <v>9.9</v>
      </c>
      <c r="G9" s="130" t="s">
        <v>18</v>
      </c>
      <c r="H9" s="131">
        <v>39816</v>
      </c>
      <c r="I9" s="562" t="s">
        <v>20</v>
      </c>
      <c r="J9" s="562" t="s">
        <v>20</v>
      </c>
      <c r="K9" s="139">
        <f>E9</f>
        <v>110</v>
      </c>
      <c r="L9" s="132">
        <f>F9</f>
        <v>9.9</v>
      </c>
      <c r="M9" s="132">
        <f>K9+L9</f>
        <v>119.9</v>
      </c>
      <c r="N9" s="132">
        <v>0</v>
      </c>
    </row>
    <row r="10" spans="1:14" ht="13.5" thickBot="1">
      <c r="A10" s="564"/>
      <c r="B10" s="564"/>
      <c r="C10" s="564"/>
      <c r="D10" s="567"/>
      <c r="E10" s="567"/>
      <c r="F10" s="567"/>
      <c r="G10" s="136" t="s">
        <v>21</v>
      </c>
      <c r="H10" s="137">
        <v>39818</v>
      </c>
      <c r="I10" s="564"/>
      <c r="J10" s="564"/>
      <c r="K10" s="140"/>
      <c r="L10" s="138"/>
      <c r="M10" s="141"/>
      <c r="N10" s="141"/>
    </row>
    <row r="11" spans="1:14" ht="12.75">
      <c r="A11" s="562"/>
      <c r="B11" s="562" t="s">
        <v>39</v>
      </c>
      <c r="C11" s="562" t="s">
        <v>33</v>
      </c>
      <c r="D11" s="565">
        <f>124</f>
        <v>124</v>
      </c>
      <c r="E11" s="565">
        <v>100</v>
      </c>
      <c r="F11" s="565">
        <v>24</v>
      </c>
      <c r="G11" s="562" t="s">
        <v>20</v>
      </c>
      <c r="H11" s="562" t="s">
        <v>20</v>
      </c>
      <c r="I11" s="562" t="s">
        <v>22</v>
      </c>
      <c r="J11" s="568">
        <v>39847</v>
      </c>
      <c r="K11" s="139">
        <f>E11</f>
        <v>100</v>
      </c>
      <c r="L11" s="132">
        <f aca="true" t="shared" si="0" ref="L11:L16">F11</f>
        <v>24</v>
      </c>
      <c r="M11" s="132">
        <f>K11+L11</f>
        <v>124</v>
      </c>
      <c r="N11" s="132">
        <v>0</v>
      </c>
    </row>
    <row r="12" spans="1:14" ht="13.5" thickBot="1">
      <c r="A12" s="564"/>
      <c r="B12" s="564"/>
      <c r="C12" s="564"/>
      <c r="D12" s="567"/>
      <c r="E12" s="567"/>
      <c r="F12" s="567"/>
      <c r="G12" s="564"/>
      <c r="H12" s="564"/>
      <c r="I12" s="564"/>
      <c r="J12" s="570"/>
      <c r="K12" s="140"/>
      <c r="L12" s="138"/>
      <c r="M12" s="141"/>
      <c r="N12" s="141"/>
    </row>
    <row r="13" spans="1:14" ht="12.75">
      <c r="A13" s="128" t="s">
        <v>23</v>
      </c>
      <c r="B13" s="562" t="s">
        <v>24</v>
      </c>
      <c r="C13" s="562" t="s">
        <v>27</v>
      </c>
      <c r="D13" s="565">
        <v>119</v>
      </c>
      <c r="E13" s="565">
        <v>100</v>
      </c>
      <c r="F13" s="565">
        <f>E13*9/100</f>
        <v>9</v>
      </c>
      <c r="G13" s="562" t="s">
        <v>18</v>
      </c>
      <c r="H13" s="568">
        <v>39816</v>
      </c>
      <c r="I13" s="562" t="s">
        <v>20</v>
      </c>
      <c r="J13" s="562" t="s">
        <v>20</v>
      </c>
      <c r="K13" s="139">
        <f>E13</f>
        <v>100</v>
      </c>
      <c r="L13" s="132">
        <f t="shared" si="0"/>
        <v>9</v>
      </c>
      <c r="M13" s="132">
        <f>K13+L13</f>
        <v>109</v>
      </c>
      <c r="N13" s="132">
        <v>0</v>
      </c>
    </row>
    <row r="14" spans="1:14" ht="12.75">
      <c r="A14" s="142">
        <v>39815</v>
      </c>
      <c r="B14" s="563"/>
      <c r="C14" s="563"/>
      <c r="D14" s="566"/>
      <c r="E14" s="566"/>
      <c r="F14" s="566"/>
      <c r="G14" s="563"/>
      <c r="H14" s="569"/>
      <c r="I14" s="563"/>
      <c r="J14" s="563"/>
      <c r="K14" s="143"/>
      <c r="L14" s="144"/>
      <c r="M14" s="145"/>
      <c r="N14" s="145"/>
    </row>
    <row r="15" spans="1:14" ht="13.5" thickBot="1">
      <c r="A15" s="134"/>
      <c r="B15" s="564"/>
      <c r="C15" s="564"/>
      <c r="D15" s="567"/>
      <c r="E15" s="567"/>
      <c r="F15" s="567"/>
      <c r="G15" s="564"/>
      <c r="H15" s="570"/>
      <c r="I15" s="564"/>
      <c r="J15" s="564"/>
      <c r="K15" s="140"/>
      <c r="L15" s="138"/>
      <c r="M15" s="141"/>
      <c r="N15" s="141"/>
    </row>
    <row r="16" spans="1:14" ht="24.75" thickBot="1">
      <c r="A16" s="134"/>
      <c r="B16" s="136" t="s">
        <v>29</v>
      </c>
      <c r="C16" s="136" t="s">
        <v>34</v>
      </c>
      <c r="D16" s="146">
        <v>90</v>
      </c>
      <c r="E16" s="146">
        <v>90</v>
      </c>
      <c r="F16" s="146">
        <v>0</v>
      </c>
      <c r="G16" s="136" t="s">
        <v>30</v>
      </c>
      <c r="H16" s="137">
        <v>39816</v>
      </c>
      <c r="I16" s="136" t="s">
        <v>20</v>
      </c>
      <c r="J16" s="136" t="s">
        <v>20</v>
      </c>
      <c r="K16" s="146">
        <f>E16</f>
        <v>90</v>
      </c>
      <c r="L16" s="147">
        <f t="shared" si="0"/>
        <v>0</v>
      </c>
      <c r="M16" s="132">
        <f>K16+L16</f>
        <v>90</v>
      </c>
      <c r="N16" s="132">
        <v>0</v>
      </c>
    </row>
    <row r="17" spans="1:14" ht="39" thickBot="1">
      <c r="A17" s="134"/>
      <c r="B17" s="136" t="s">
        <v>25</v>
      </c>
      <c r="C17" s="148" t="s">
        <v>36</v>
      </c>
      <c r="D17" s="146">
        <v>6018</v>
      </c>
      <c r="E17" s="146">
        <f>D17-F17</f>
        <v>5057.14</v>
      </c>
      <c r="F17" s="146">
        <f>960.86</f>
        <v>960.86</v>
      </c>
      <c r="G17" s="136" t="s">
        <v>26</v>
      </c>
      <c r="H17" s="137">
        <v>40062</v>
      </c>
      <c r="I17" s="136" t="s">
        <v>20</v>
      </c>
      <c r="J17" s="136" t="s">
        <v>20</v>
      </c>
      <c r="K17" s="149">
        <f>E17</f>
        <v>5057.14</v>
      </c>
      <c r="L17" s="149">
        <f>K17*19%</f>
        <v>960.8566000000001</v>
      </c>
      <c r="M17" s="150">
        <f>K17+L17</f>
        <v>6017.9966</v>
      </c>
      <c r="N17" s="150">
        <v>0</v>
      </c>
    </row>
    <row r="18" spans="1:14" ht="13.5" thickBot="1">
      <c r="A18" s="62" t="s">
        <v>0</v>
      </c>
      <c r="B18" s="63"/>
      <c r="C18" s="63"/>
      <c r="D18" s="127">
        <f>SUM(D7:D17)</f>
        <v>6830</v>
      </c>
      <c r="E18" s="127">
        <f>SUM(E7:E17)</f>
        <v>5807.14</v>
      </c>
      <c r="F18" s="127">
        <f>SUM(F7:F17)</f>
        <v>1003.76</v>
      </c>
      <c r="G18" s="136" t="s">
        <v>20</v>
      </c>
      <c r="H18" s="136" t="s">
        <v>20</v>
      </c>
      <c r="I18" s="136" t="s">
        <v>20</v>
      </c>
      <c r="J18" s="136" t="s">
        <v>20</v>
      </c>
      <c r="K18" s="127">
        <f>SUM(K7:K17)</f>
        <v>5807.14</v>
      </c>
      <c r="L18" s="127">
        <f>SUM(L7:L17)</f>
        <v>1003.7566</v>
      </c>
      <c r="M18" s="127">
        <f>SUM(M7:M17)</f>
        <v>6810.8966</v>
      </c>
      <c r="N18" s="127">
        <f>SUM(N7:N17)</f>
        <v>0</v>
      </c>
    </row>
    <row r="19" spans="1:14" ht="13.5" customHeight="1" thickBot="1">
      <c r="A19" s="503" t="s">
        <v>28</v>
      </c>
      <c r="B19" s="504"/>
      <c r="C19" s="64"/>
      <c r="D19" s="151"/>
      <c r="E19" s="151"/>
      <c r="F19" s="151"/>
      <c r="G19" s="151"/>
      <c r="H19" s="252"/>
      <c r="I19" s="151"/>
      <c r="J19" s="151"/>
      <c r="K19" s="152">
        <f>K18</f>
        <v>5807.14</v>
      </c>
      <c r="L19" s="153">
        <f>L18</f>
        <v>1003.7566</v>
      </c>
      <c r="M19" s="153">
        <f>M18</f>
        <v>6810.8966</v>
      </c>
      <c r="N19" s="153">
        <f>N18</f>
        <v>0</v>
      </c>
    </row>
    <row r="20" spans="1:13" ht="13.5" customHeight="1">
      <c r="A20" s="248"/>
      <c r="B20" s="248"/>
      <c r="C20" s="249"/>
      <c r="D20" s="250"/>
      <c r="E20" s="250"/>
      <c r="F20" s="250"/>
      <c r="G20" s="250"/>
      <c r="H20" s="250"/>
      <c r="I20" s="250"/>
      <c r="J20" s="250"/>
      <c r="K20" s="251"/>
      <c r="L20" s="251"/>
      <c r="M20" s="251"/>
    </row>
    <row r="21" spans="1:13" ht="24" customHeight="1">
      <c r="A21" s="561"/>
      <c r="B21" s="561"/>
      <c r="C21" s="561"/>
      <c r="D21" s="561"/>
      <c r="E21" s="561"/>
      <c r="F21" s="561"/>
      <c r="G21" s="561"/>
      <c r="H21" s="561"/>
      <c r="I21" s="561"/>
      <c r="J21" s="561"/>
      <c r="K21" s="561"/>
      <c r="L21" s="561"/>
      <c r="M21" s="561"/>
    </row>
    <row r="22" spans="1:13" ht="24" customHeight="1">
      <c r="A22" s="577" t="s">
        <v>377</v>
      </c>
      <c r="B22" s="578"/>
      <c r="C22" s="578"/>
      <c r="D22" s="578"/>
      <c r="E22" s="578"/>
      <c r="F22" s="578"/>
      <c r="G22" s="578"/>
      <c r="H22" s="578"/>
      <c r="I22" s="578"/>
      <c r="J22" s="578"/>
      <c r="K22" s="578"/>
      <c r="L22" s="578"/>
      <c r="M22" s="578"/>
    </row>
    <row r="23" spans="1:13" ht="16.5" customHeight="1">
      <c r="A23" s="283" t="s">
        <v>378</v>
      </c>
      <c r="B23" s="65"/>
      <c r="C23" s="65"/>
      <c r="D23" s="65"/>
      <c r="E23" s="65"/>
      <c r="F23" s="65"/>
      <c r="G23" s="65"/>
      <c r="H23" s="65"/>
      <c r="I23" s="65"/>
      <c r="J23" s="65"/>
      <c r="K23" s="65"/>
      <c r="L23" s="65"/>
      <c r="M23" s="65"/>
    </row>
    <row r="24" spans="1:13" ht="29.25" customHeight="1">
      <c r="A24" s="590" t="s">
        <v>381</v>
      </c>
      <c r="B24" s="590"/>
      <c r="C24" s="590"/>
      <c r="D24" s="590"/>
      <c r="E24" s="590"/>
      <c r="F24" s="590"/>
      <c r="G24" s="590"/>
      <c r="H24" s="590"/>
      <c r="I24" s="590"/>
      <c r="J24" s="590"/>
      <c r="K24" s="590"/>
      <c r="L24" s="590"/>
      <c r="M24" s="66"/>
    </row>
    <row r="26" ht="12.75">
      <c r="A26" s="51" t="s">
        <v>417</v>
      </c>
    </row>
  </sheetData>
  <sheetProtection/>
  <mergeCells count="45">
    <mergeCell ref="N4:N6"/>
    <mergeCell ref="A24:L24"/>
    <mergeCell ref="C7:C8"/>
    <mergeCell ref="D7:D8"/>
    <mergeCell ref="H11:H12"/>
    <mergeCell ref="I7:I8"/>
    <mergeCell ref="F9:F10"/>
    <mergeCell ref="I9:I10"/>
    <mergeCell ref="E7:E8"/>
    <mergeCell ref="F7:F8"/>
    <mergeCell ref="E11:E12"/>
    <mergeCell ref="F11:F12"/>
    <mergeCell ref="K4:M5"/>
    <mergeCell ref="A22:M22"/>
    <mergeCell ref="A4:A5"/>
    <mergeCell ref="B4:F5"/>
    <mergeCell ref="G4:J4"/>
    <mergeCell ref="G5:H5"/>
    <mergeCell ref="I5:J5"/>
    <mergeCell ref="B7:B8"/>
    <mergeCell ref="J7:J8"/>
    <mergeCell ref="A9:A10"/>
    <mergeCell ref="B9:B10"/>
    <mergeCell ref="C9:C10"/>
    <mergeCell ref="D9:D10"/>
    <mergeCell ref="E9:E10"/>
    <mergeCell ref="A11:A12"/>
    <mergeCell ref="B11:B12"/>
    <mergeCell ref="C11:C12"/>
    <mergeCell ref="D11:D12"/>
    <mergeCell ref="J9:J10"/>
    <mergeCell ref="I13:I15"/>
    <mergeCell ref="J13:J15"/>
    <mergeCell ref="I11:I12"/>
    <mergeCell ref="J11:J12"/>
    <mergeCell ref="G11:G12"/>
    <mergeCell ref="A21:M21"/>
    <mergeCell ref="A19:B19"/>
    <mergeCell ref="B13:B15"/>
    <mergeCell ref="C13:C15"/>
    <mergeCell ref="D13:D15"/>
    <mergeCell ref="E13:E15"/>
    <mergeCell ref="F13:F15"/>
    <mergeCell ref="G13:G15"/>
    <mergeCell ref="H13:H15"/>
  </mergeCells>
  <printOptions/>
  <pageMargins left="0.7480314960629921" right="0.7480314960629921" top="0.984251968503937" bottom="0.984251968503937" header="0.5118110236220472" footer="0.5118110236220472"/>
  <pageSetup horizontalDpi="600" verticalDpi="600" orientation="landscape" paperSize="9" r:id="rId3"/>
  <headerFooter alignWithMargins="0">
    <oddFooter>&amp;L&amp;"Arial,Italic"&amp;8B.4.36.24&amp;CProiect ".....", cod SMIS ....&amp;RCererea de Rambursare nr. .....</oddFooter>
  </headerFooter>
  <legacyDrawing r:id="rId2"/>
</worksheet>
</file>

<file path=xl/worksheets/sheet6.xml><?xml version="1.0" encoding="utf-8"?>
<worksheet xmlns="http://schemas.openxmlformats.org/spreadsheetml/2006/main" xmlns:r="http://schemas.openxmlformats.org/officeDocument/2006/relationships">
  <dimension ref="A1:O20"/>
  <sheetViews>
    <sheetView zoomScalePageLayoutView="0" workbookViewId="0" topLeftCell="A1">
      <selection activeCell="A20" sqref="A20"/>
    </sheetView>
  </sheetViews>
  <sheetFormatPr defaultColWidth="9.140625" defaultRowHeight="12.75"/>
  <cols>
    <col min="1" max="1" width="14.00390625" style="0" customWidth="1"/>
    <col min="2" max="2" width="12.421875" style="0" customWidth="1"/>
    <col min="3" max="3" width="5.28125" style="0" customWidth="1"/>
    <col min="4" max="4" width="11.421875" style="0" customWidth="1"/>
    <col min="7" max="7" width="9.28125" style="0" customWidth="1"/>
    <col min="8" max="8" width="7.57421875" style="0" customWidth="1"/>
    <col min="9" max="9" width="12.28125" style="0" customWidth="1"/>
    <col min="10" max="10" width="7.8515625" style="0" customWidth="1"/>
    <col min="11" max="11" width="11.00390625" style="0" customWidth="1"/>
    <col min="15" max="15" width="13.140625" style="0" customWidth="1"/>
  </cols>
  <sheetData>
    <row r="1" ht="14.25">
      <c r="A1" s="55" t="s">
        <v>406</v>
      </c>
    </row>
    <row r="2" ht="13.5" thickBot="1"/>
    <row r="3" spans="1:15" ht="12.75" customHeight="1">
      <c r="A3" s="607" t="s">
        <v>135</v>
      </c>
      <c r="B3" s="607" t="s">
        <v>136</v>
      </c>
      <c r="C3" s="591" t="s">
        <v>137</v>
      </c>
      <c r="D3" s="592"/>
      <c r="E3" s="592"/>
      <c r="F3" s="592"/>
      <c r="G3" s="593"/>
      <c r="H3" s="591" t="s">
        <v>8</v>
      </c>
      <c r="I3" s="592"/>
      <c r="J3" s="592"/>
      <c r="K3" s="593"/>
      <c r="L3" s="591" t="s">
        <v>352</v>
      </c>
      <c r="M3" s="592"/>
      <c r="N3" s="593"/>
      <c r="O3" s="587" t="s">
        <v>393</v>
      </c>
    </row>
    <row r="4" spans="1:15" ht="13.5" thickBot="1">
      <c r="A4" s="608"/>
      <c r="B4" s="608"/>
      <c r="C4" s="597"/>
      <c r="D4" s="598"/>
      <c r="E4" s="598"/>
      <c r="F4" s="598"/>
      <c r="G4" s="599"/>
      <c r="H4" s="594"/>
      <c r="I4" s="595"/>
      <c r="J4" s="595"/>
      <c r="K4" s="596"/>
      <c r="L4" s="597"/>
      <c r="M4" s="598"/>
      <c r="N4" s="599"/>
      <c r="O4" s="588"/>
    </row>
    <row r="5" spans="1:15" ht="13.5" thickBot="1">
      <c r="A5" s="608"/>
      <c r="B5" s="608"/>
      <c r="C5" s="594"/>
      <c r="D5" s="595"/>
      <c r="E5" s="595"/>
      <c r="F5" s="595"/>
      <c r="G5" s="596"/>
      <c r="H5" s="605" t="s">
        <v>138</v>
      </c>
      <c r="I5" s="606"/>
      <c r="J5" s="605" t="s">
        <v>139</v>
      </c>
      <c r="K5" s="606"/>
      <c r="L5" s="594"/>
      <c r="M5" s="595"/>
      <c r="N5" s="596"/>
      <c r="O5" s="588"/>
    </row>
    <row r="6" spans="1:15" ht="26.25" thickBot="1">
      <c r="A6" s="609"/>
      <c r="B6" s="609"/>
      <c r="C6" s="60" t="s">
        <v>77</v>
      </c>
      <c r="D6" s="60" t="s">
        <v>140</v>
      </c>
      <c r="E6" s="60" t="s">
        <v>12</v>
      </c>
      <c r="F6" s="60" t="s">
        <v>141</v>
      </c>
      <c r="G6" s="60" t="s">
        <v>13</v>
      </c>
      <c r="H6" s="60" t="s">
        <v>14</v>
      </c>
      <c r="I6" s="60" t="s">
        <v>15</v>
      </c>
      <c r="J6" s="60" t="s">
        <v>14</v>
      </c>
      <c r="K6" s="60" t="s">
        <v>16</v>
      </c>
      <c r="L6" s="60" t="s">
        <v>141</v>
      </c>
      <c r="M6" s="60" t="s">
        <v>13</v>
      </c>
      <c r="N6" s="115" t="s">
        <v>0</v>
      </c>
      <c r="O6" s="589"/>
    </row>
    <row r="7" spans="1:15" ht="12.75">
      <c r="A7" s="168" t="s">
        <v>143</v>
      </c>
      <c r="B7" s="154" t="s">
        <v>142</v>
      </c>
      <c r="C7" s="154">
        <v>6</v>
      </c>
      <c r="D7" s="155">
        <v>39969</v>
      </c>
      <c r="E7" s="154">
        <v>124</v>
      </c>
      <c r="F7" s="154">
        <v>100</v>
      </c>
      <c r="G7" s="154">
        <v>24</v>
      </c>
      <c r="H7" s="154">
        <v>3</v>
      </c>
      <c r="I7" s="155">
        <v>39970</v>
      </c>
      <c r="J7" s="154">
        <v>68</v>
      </c>
      <c r="K7" s="155">
        <v>39970</v>
      </c>
      <c r="L7" s="154">
        <v>100</v>
      </c>
      <c r="M7" s="154">
        <v>24</v>
      </c>
      <c r="N7" s="156">
        <f>L7+M7</f>
        <v>124</v>
      </c>
      <c r="O7" s="156">
        <v>0</v>
      </c>
    </row>
    <row r="8" spans="1:15" ht="12.75" customHeight="1">
      <c r="A8" s="169" t="s">
        <v>143</v>
      </c>
      <c r="B8" s="157" t="s">
        <v>142</v>
      </c>
      <c r="C8" s="157"/>
      <c r="D8" s="158"/>
      <c r="E8" s="157"/>
      <c r="F8" s="157"/>
      <c r="G8" s="157"/>
      <c r="H8" s="157"/>
      <c r="I8" s="158"/>
      <c r="J8" s="157"/>
      <c r="K8" s="158"/>
      <c r="L8" s="157"/>
      <c r="M8" s="157"/>
      <c r="N8" s="159"/>
      <c r="O8" s="159"/>
    </row>
    <row r="9" spans="1:15" ht="12.75" customHeight="1">
      <c r="A9" s="169" t="s">
        <v>143</v>
      </c>
      <c r="B9" s="157" t="s">
        <v>142</v>
      </c>
      <c r="C9" s="157"/>
      <c r="D9" s="158"/>
      <c r="E9" s="157"/>
      <c r="F9" s="157"/>
      <c r="G9" s="157"/>
      <c r="H9" s="157"/>
      <c r="I9" s="158"/>
      <c r="J9" s="157"/>
      <c r="K9" s="158"/>
      <c r="L9" s="157"/>
      <c r="M9" s="157"/>
      <c r="N9" s="159"/>
      <c r="O9" s="159"/>
    </row>
    <row r="10" spans="1:15" ht="12.75" customHeight="1">
      <c r="A10" s="600" t="s">
        <v>144</v>
      </c>
      <c r="B10" s="601"/>
      <c r="C10" s="58"/>
      <c r="D10" s="59"/>
      <c r="E10" s="160">
        <f>SUM(E7:E9)</f>
        <v>124</v>
      </c>
      <c r="F10" s="160">
        <f>SUM(F7:F9)</f>
        <v>100</v>
      </c>
      <c r="G10" s="160">
        <f>SUM(G7:G9)</f>
        <v>24</v>
      </c>
      <c r="H10" s="160"/>
      <c r="I10" s="161"/>
      <c r="J10" s="160"/>
      <c r="K10" s="161"/>
      <c r="L10" s="160">
        <f>SUM(L7:L9)</f>
        <v>100</v>
      </c>
      <c r="M10" s="160">
        <f>SUM(M7:M9)</f>
        <v>24</v>
      </c>
      <c r="N10" s="159">
        <f>L10+M10</f>
        <v>124</v>
      </c>
      <c r="O10" s="159">
        <f>SUM(O7:O9)</f>
        <v>0</v>
      </c>
    </row>
    <row r="11" spans="1:15" ht="12.75" customHeight="1">
      <c r="A11" s="169" t="s">
        <v>145</v>
      </c>
      <c r="B11" s="56"/>
      <c r="C11" s="56"/>
      <c r="D11" s="57"/>
      <c r="E11" s="157">
        <v>124</v>
      </c>
      <c r="F11" s="157">
        <v>100</v>
      </c>
      <c r="G11" s="157">
        <v>24</v>
      </c>
      <c r="H11" s="157"/>
      <c r="I11" s="158"/>
      <c r="J11" s="157"/>
      <c r="K11" s="158"/>
      <c r="L11" s="157">
        <v>100</v>
      </c>
      <c r="M11" s="157">
        <v>24</v>
      </c>
      <c r="N11" s="159"/>
      <c r="O11" s="159">
        <v>0</v>
      </c>
    </row>
    <row r="12" spans="1:15" ht="12.75" customHeight="1">
      <c r="A12" s="169" t="s">
        <v>145</v>
      </c>
      <c r="B12" s="56"/>
      <c r="C12" s="56"/>
      <c r="D12" s="57"/>
      <c r="E12" s="157"/>
      <c r="F12" s="157">
        <f>SUM(E12)</f>
        <v>0</v>
      </c>
      <c r="G12" s="157">
        <f>SUM(E12:F12)</f>
        <v>0</v>
      </c>
      <c r="H12" s="157"/>
      <c r="I12" s="158"/>
      <c r="J12" s="157"/>
      <c r="K12" s="158"/>
      <c r="L12" s="157">
        <v>0</v>
      </c>
      <c r="M12" s="157">
        <v>0</v>
      </c>
      <c r="N12" s="159"/>
      <c r="O12" s="159"/>
    </row>
    <row r="13" spans="1:15" ht="13.5" thickBot="1">
      <c r="A13" s="602" t="s">
        <v>146</v>
      </c>
      <c r="B13" s="603"/>
      <c r="C13" s="110"/>
      <c r="D13" s="116"/>
      <c r="E13" s="162">
        <f>E11+E12</f>
        <v>124</v>
      </c>
      <c r="F13" s="162">
        <f>F11+F12</f>
        <v>100</v>
      </c>
      <c r="G13" s="162">
        <f>G11+G12</f>
        <v>24</v>
      </c>
      <c r="H13" s="162"/>
      <c r="I13" s="163"/>
      <c r="J13" s="162"/>
      <c r="K13" s="163"/>
      <c r="L13" s="162">
        <f>L11+L12</f>
        <v>100</v>
      </c>
      <c r="M13" s="162">
        <f>M11+M12</f>
        <v>24</v>
      </c>
      <c r="N13" s="164">
        <f>L13+M13</f>
        <v>124</v>
      </c>
      <c r="O13" s="164">
        <f>SUM(O11:O12)</f>
        <v>0</v>
      </c>
    </row>
    <row r="14" spans="1:15" ht="13.5" thickBot="1">
      <c r="A14" s="117" t="s">
        <v>0</v>
      </c>
      <c r="B14" s="118"/>
      <c r="C14" s="119"/>
      <c r="D14" s="119"/>
      <c r="E14" s="165">
        <f>E10+E13</f>
        <v>248</v>
      </c>
      <c r="F14" s="165">
        <f>F10+F13</f>
        <v>200</v>
      </c>
      <c r="G14" s="165">
        <f>G10+G13</f>
        <v>48</v>
      </c>
      <c r="H14" s="165"/>
      <c r="I14" s="166" t="s">
        <v>20</v>
      </c>
      <c r="J14" s="166" t="s">
        <v>20</v>
      </c>
      <c r="K14" s="166" t="s">
        <v>20</v>
      </c>
      <c r="L14" s="165">
        <f>L10+L13</f>
        <v>200</v>
      </c>
      <c r="M14" s="165">
        <f>M10+M13</f>
        <v>48</v>
      </c>
      <c r="N14" s="167">
        <f>N10+N13</f>
        <v>248</v>
      </c>
      <c r="O14" s="167">
        <f>O10+O13</f>
        <v>0</v>
      </c>
    </row>
    <row r="15" ht="12.75">
      <c r="A15" s="1"/>
    </row>
    <row r="16" spans="1:12" ht="55.5" customHeight="1">
      <c r="A16" s="604" t="s">
        <v>40</v>
      </c>
      <c r="B16" s="604"/>
      <c r="C16" s="604"/>
      <c r="D16" s="604"/>
      <c r="E16" s="604"/>
      <c r="F16" s="604"/>
      <c r="G16" s="604"/>
      <c r="H16" s="604"/>
      <c r="I16" s="604"/>
      <c r="J16" s="604"/>
      <c r="K16" s="604"/>
      <c r="L16" s="604"/>
    </row>
    <row r="18" spans="1:12" ht="27.75" customHeight="1">
      <c r="A18" s="590" t="s">
        <v>413</v>
      </c>
      <c r="B18" s="590"/>
      <c r="C18" s="590"/>
      <c r="D18" s="590"/>
      <c r="E18" s="590"/>
      <c r="F18" s="590"/>
      <c r="G18" s="590"/>
      <c r="H18" s="590"/>
      <c r="I18" s="590"/>
      <c r="J18" s="590"/>
      <c r="K18" s="590"/>
      <c r="L18" s="590"/>
    </row>
    <row r="20" ht="12.75">
      <c r="A20" t="s">
        <v>417</v>
      </c>
    </row>
    <row r="42" ht="66.75" customHeight="1"/>
  </sheetData>
  <sheetProtection/>
  <mergeCells count="12">
    <mergeCell ref="B3:B6"/>
    <mergeCell ref="C3:G5"/>
    <mergeCell ref="H3:K4"/>
    <mergeCell ref="L3:N5"/>
    <mergeCell ref="O3:O6"/>
    <mergeCell ref="A18:L18"/>
    <mergeCell ref="A10:B10"/>
    <mergeCell ref="A13:B13"/>
    <mergeCell ref="A16:L16"/>
    <mergeCell ref="H5:I5"/>
    <mergeCell ref="J5:K5"/>
    <mergeCell ref="A3:A6"/>
  </mergeCells>
  <hyperlinks>
    <hyperlink ref="A15" location="_ftnref1" display="_ftnref1"/>
  </hyperlinks>
  <printOptions horizontalCentered="1" verticalCentered="1"/>
  <pageMargins left="0.31496062992125984" right="0.31496062992125984" top="0.984251968503937" bottom="0.984251968503937" header="0.5118110236220472" footer="0.5118110236220472"/>
  <pageSetup horizontalDpi="600" verticalDpi="600" orientation="landscape" paperSize="9" r:id="rId1"/>
  <headerFooter alignWithMargins="0">
    <oddFooter>&amp;L&amp;"Arial,Italic"&amp;8B.4.36.24&amp;CProiect "....", cod SMIS ....&amp;RCererea de Rambursare nr. ...</oddFooter>
  </headerFooter>
</worksheet>
</file>

<file path=xl/worksheets/sheet7.xml><?xml version="1.0" encoding="utf-8"?>
<worksheet xmlns="http://schemas.openxmlformats.org/spreadsheetml/2006/main" xmlns:r="http://schemas.openxmlformats.org/officeDocument/2006/relationships">
  <dimension ref="A1:N21"/>
  <sheetViews>
    <sheetView zoomScalePageLayoutView="0" workbookViewId="0" topLeftCell="A1">
      <selection activeCell="A21" sqref="A21"/>
    </sheetView>
  </sheetViews>
  <sheetFormatPr defaultColWidth="9.140625" defaultRowHeight="12.75"/>
  <cols>
    <col min="1" max="1" width="6.00390625" style="0" customWidth="1"/>
    <col min="2" max="2" width="11.57421875" style="0" customWidth="1"/>
    <col min="3" max="3" width="11.140625" style="0" customWidth="1"/>
    <col min="4" max="5" width="10.28125" style="0" customWidth="1"/>
    <col min="6" max="6" width="15.00390625" style="0" customWidth="1"/>
    <col min="7" max="7" width="12.7109375" style="0" customWidth="1"/>
    <col min="8" max="8" width="10.00390625" style="0" customWidth="1"/>
    <col min="9" max="9" width="9.7109375" style="0" customWidth="1"/>
    <col min="10" max="10" width="8.8515625" style="0" customWidth="1"/>
    <col min="11" max="11" width="11.421875" style="0" customWidth="1"/>
    <col min="12" max="12" width="11.28125" style="0" customWidth="1"/>
    <col min="14" max="14" width="12.8515625" style="0" customWidth="1"/>
  </cols>
  <sheetData>
    <row r="1" ht="15.75">
      <c r="A1" s="8" t="s">
        <v>407</v>
      </c>
    </row>
    <row r="2" s="51" customFormat="1" ht="15" thickBot="1">
      <c r="A2" s="20" t="s">
        <v>408</v>
      </c>
    </row>
    <row r="3" spans="11:14" s="51" customFormat="1" ht="13.5" customHeight="1" thickBot="1">
      <c r="K3" s="605" t="s">
        <v>353</v>
      </c>
      <c r="L3" s="619"/>
      <c r="M3" s="619"/>
      <c r="N3" s="610" t="s">
        <v>394</v>
      </c>
    </row>
    <row r="4" spans="1:14" s="51" customFormat="1" ht="95.25" thickBot="1">
      <c r="A4" s="179" t="s">
        <v>41</v>
      </c>
      <c r="B4" s="180" t="s">
        <v>148</v>
      </c>
      <c r="C4" s="181" t="s">
        <v>46</v>
      </c>
      <c r="D4" s="181" t="s">
        <v>42</v>
      </c>
      <c r="E4" s="181" t="s">
        <v>147</v>
      </c>
      <c r="F4" s="181" t="s">
        <v>151</v>
      </c>
      <c r="G4" s="181" t="s">
        <v>152</v>
      </c>
      <c r="H4" s="181" t="s">
        <v>348</v>
      </c>
      <c r="I4" s="181" t="s">
        <v>43</v>
      </c>
      <c r="J4" s="182" t="s">
        <v>349</v>
      </c>
      <c r="K4" s="180" t="str">
        <f>'7.2.Chelt servicii'!L6</f>
        <v>Valoare fără TVA</v>
      </c>
      <c r="L4" s="182" t="str">
        <f>'7.2.Chelt servicii'!M6</f>
        <v>Valoare TVA</v>
      </c>
      <c r="M4" s="182" t="str">
        <f>'7.2.Chelt servicii'!N6</f>
        <v>Total</v>
      </c>
      <c r="N4" s="611"/>
    </row>
    <row r="5" spans="1:14" s="51" customFormat="1" ht="63.75">
      <c r="A5" s="171">
        <v>1</v>
      </c>
      <c r="B5" s="170" t="s">
        <v>149</v>
      </c>
      <c r="C5" s="170" t="s">
        <v>202</v>
      </c>
      <c r="D5" s="170" t="s">
        <v>203</v>
      </c>
      <c r="E5" s="170" t="s">
        <v>204</v>
      </c>
      <c r="F5" s="170" t="s">
        <v>205</v>
      </c>
      <c r="G5" s="172">
        <v>0.85</v>
      </c>
      <c r="H5" s="173">
        <v>1000</v>
      </c>
      <c r="I5" s="174">
        <f>H5/1.24</f>
        <v>806.4516129032259</v>
      </c>
      <c r="J5" s="175">
        <f>H5-I5</f>
        <v>193.54838709677415</v>
      </c>
      <c r="K5" s="219">
        <f>G5*I5</f>
        <v>685.483870967742</v>
      </c>
      <c r="L5" s="175">
        <f>K5*0.24</f>
        <v>164.51612903225805</v>
      </c>
      <c r="M5" s="220">
        <f>K5+L5</f>
        <v>850</v>
      </c>
      <c r="N5" s="220">
        <v>0</v>
      </c>
    </row>
    <row r="6" spans="1:14" s="51" customFormat="1" ht="12.75">
      <c r="A6" s="112">
        <v>2</v>
      </c>
      <c r="B6" s="56"/>
      <c r="C6" s="56"/>
      <c r="D6" s="56"/>
      <c r="E6" s="56"/>
      <c r="F6" s="56"/>
      <c r="G6" s="52"/>
      <c r="H6" s="52"/>
      <c r="I6" s="52"/>
      <c r="J6" s="120"/>
      <c r="K6" s="112"/>
      <c r="L6" s="120"/>
      <c r="M6" s="113"/>
      <c r="N6" s="113"/>
    </row>
    <row r="7" spans="1:14" s="51" customFormat="1" ht="12.75">
      <c r="A7" s="112">
        <v>3</v>
      </c>
      <c r="B7" s="56"/>
      <c r="C7" s="56"/>
      <c r="D7" s="56"/>
      <c r="E7" s="56"/>
      <c r="F7" s="56"/>
      <c r="G7" s="52"/>
      <c r="H7" s="52"/>
      <c r="I7" s="52"/>
      <c r="J7" s="120"/>
      <c r="K7" s="112"/>
      <c r="L7" s="120"/>
      <c r="M7" s="113"/>
      <c r="N7" s="113"/>
    </row>
    <row r="8" spans="1:14" s="51" customFormat="1" ht="15" customHeight="1">
      <c r="A8" s="112"/>
      <c r="B8" s="616" t="s">
        <v>144</v>
      </c>
      <c r="C8" s="617"/>
      <c r="D8" s="617"/>
      <c r="E8" s="617"/>
      <c r="F8" s="617"/>
      <c r="G8" s="618"/>
      <c r="H8" s="53"/>
      <c r="I8" s="53"/>
      <c r="J8" s="121"/>
      <c r="K8" s="287">
        <f>SUM(K5:K7)</f>
        <v>685.483870967742</v>
      </c>
      <c r="L8" s="288">
        <f>SUM(L5:L7)</f>
        <v>164.51612903225805</v>
      </c>
      <c r="M8" s="289">
        <f>SUM(M5:M7)</f>
        <v>850</v>
      </c>
      <c r="N8" s="289">
        <f>SUM(N5:N7)</f>
        <v>0</v>
      </c>
    </row>
    <row r="9" spans="1:14" s="51" customFormat="1" ht="25.5">
      <c r="A9" s="112">
        <v>1</v>
      </c>
      <c r="B9" s="157" t="s">
        <v>150</v>
      </c>
      <c r="C9" s="56"/>
      <c r="D9" s="56"/>
      <c r="E9" s="56"/>
      <c r="F9" s="56"/>
      <c r="G9" s="52"/>
      <c r="H9" s="52"/>
      <c r="I9" s="52"/>
      <c r="J9" s="120"/>
      <c r="K9" s="290"/>
      <c r="L9" s="291"/>
      <c r="M9" s="292"/>
      <c r="N9" s="292"/>
    </row>
    <row r="10" spans="1:14" s="51" customFormat="1" ht="12.75">
      <c r="A10" s="112">
        <v>2</v>
      </c>
      <c r="B10" s="56"/>
      <c r="C10" s="56"/>
      <c r="D10" s="56"/>
      <c r="E10" s="56"/>
      <c r="F10" s="56"/>
      <c r="G10" s="52"/>
      <c r="H10" s="52"/>
      <c r="I10" s="52"/>
      <c r="J10" s="120"/>
      <c r="K10" s="290"/>
      <c r="L10" s="291"/>
      <c r="M10" s="292"/>
      <c r="N10" s="292"/>
    </row>
    <row r="11" spans="1:14" s="51" customFormat="1" ht="12.75">
      <c r="A11" s="112">
        <v>3</v>
      </c>
      <c r="B11" s="56"/>
      <c r="C11" s="56"/>
      <c r="D11" s="56"/>
      <c r="E11" s="56"/>
      <c r="F11" s="56"/>
      <c r="G11" s="52"/>
      <c r="H11" s="52"/>
      <c r="I11" s="52"/>
      <c r="J11" s="120"/>
      <c r="K11" s="290"/>
      <c r="L11" s="291"/>
      <c r="M11" s="292"/>
      <c r="N11" s="292"/>
    </row>
    <row r="12" spans="1:14" s="51" customFormat="1" ht="12.75">
      <c r="A12" s="112">
        <v>4</v>
      </c>
      <c r="B12" s="56"/>
      <c r="C12" s="56"/>
      <c r="D12" s="56"/>
      <c r="E12" s="56"/>
      <c r="F12" s="56"/>
      <c r="G12" s="52"/>
      <c r="H12" s="52"/>
      <c r="I12" s="52"/>
      <c r="J12" s="120"/>
      <c r="K12" s="290"/>
      <c r="L12" s="291"/>
      <c r="M12" s="292"/>
      <c r="N12" s="292"/>
    </row>
    <row r="13" spans="1:14" s="61" customFormat="1" ht="13.5" thickBot="1">
      <c r="A13" s="114"/>
      <c r="B13" s="616" t="s">
        <v>146</v>
      </c>
      <c r="C13" s="617"/>
      <c r="D13" s="617"/>
      <c r="E13" s="617"/>
      <c r="F13" s="617"/>
      <c r="G13" s="618"/>
      <c r="H13" s="53"/>
      <c r="I13" s="53"/>
      <c r="J13" s="121"/>
      <c r="K13" s="293">
        <f>SUM(K9:K12)</f>
        <v>0</v>
      </c>
      <c r="L13" s="294">
        <f>SUM(L9:L12)</f>
        <v>0</v>
      </c>
      <c r="M13" s="295">
        <f>SUM(M9:M12)</f>
        <v>0</v>
      </c>
      <c r="N13" s="295">
        <f>SUM(N9:N12)</f>
        <v>0</v>
      </c>
    </row>
    <row r="14" spans="1:14" s="51" customFormat="1" ht="13.5" thickBot="1">
      <c r="A14" s="613" t="s">
        <v>347</v>
      </c>
      <c r="B14" s="614"/>
      <c r="C14" s="614"/>
      <c r="D14" s="614"/>
      <c r="E14" s="614"/>
      <c r="F14" s="614"/>
      <c r="G14" s="615"/>
      <c r="H14" s="111"/>
      <c r="I14" s="111"/>
      <c r="J14" s="109"/>
      <c r="K14" s="296">
        <f>SUM(K8+K13)</f>
        <v>685.483870967742</v>
      </c>
      <c r="L14" s="297">
        <f>SUM(L8+L13)</f>
        <v>164.51612903225805</v>
      </c>
      <c r="M14" s="298">
        <f>SUM(M8+M13)</f>
        <v>850</v>
      </c>
      <c r="N14" s="298">
        <f>SUM(N8+N13)</f>
        <v>0</v>
      </c>
    </row>
    <row r="15" s="51" customFormat="1" ht="12.75"/>
    <row r="16" spans="1:12" s="51" customFormat="1" ht="28.5" customHeight="1">
      <c r="A16" s="612" t="s">
        <v>153</v>
      </c>
      <c r="B16" s="612"/>
      <c r="C16" s="612"/>
      <c r="D16" s="612"/>
      <c r="E16" s="612"/>
      <c r="F16" s="612"/>
      <c r="G16" s="612"/>
      <c r="H16" s="612"/>
      <c r="I16" s="612"/>
      <c r="J16" s="612"/>
      <c r="K16" s="612"/>
      <c r="L16" s="612"/>
    </row>
    <row r="17" spans="1:12" s="51" customFormat="1" ht="45" customHeight="1">
      <c r="A17" s="612" t="s">
        <v>346</v>
      </c>
      <c r="B17" s="612"/>
      <c r="C17" s="612"/>
      <c r="D17" s="612"/>
      <c r="E17" s="612"/>
      <c r="F17" s="612"/>
      <c r="G17" s="612"/>
      <c r="H17" s="612"/>
      <c r="I17" s="612"/>
      <c r="J17" s="612"/>
      <c r="K17" s="612"/>
      <c r="L17" s="612"/>
    </row>
    <row r="18" spans="1:12" s="51" customFormat="1" ht="27.75" customHeight="1">
      <c r="A18" s="590" t="s">
        <v>381</v>
      </c>
      <c r="B18" s="590"/>
      <c r="C18" s="590"/>
      <c r="D18" s="590"/>
      <c r="E18" s="590"/>
      <c r="F18" s="590"/>
      <c r="G18" s="590"/>
      <c r="H18" s="590"/>
      <c r="I18" s="590"/>
      <c r="J18" s="590"/>
      <c r="K18" s="590"/>
      <c r="L18" s="590"/>
    </row>
    <row r="19" s="51" customFormat="1" ht="12.75"/>
    <row r="20" s="51" customFormat="1" ht="12.75"/>
    <row r="21" s="51" customFormat="1" ht="12.75">
      <c r="A21" s="51" t="s">
        <v>417</v>
      </c>
    </row>
    <row r="22" s="51" customFormat="1" ht="12.75"/>
    <row r="23" s="51" customFormat="1" ht="12.75"/>
    <row r="24" s="51" customFormat="1" ht="12.75"/>
    <row r="25" s="51" customFormat="1" ht="12.75"/>
    <row r="26" s="51" customFormat="1" ht="12.75"/>
    <row r="27" s="51" customFormat="1" ht="12.75"/>
    <row r="28" s="51" customFormat="1" ht="12.75"/>
    <row r="29" s="51" customFormat="1" ht="12.75"/>
    <row r="30" s="51" customFormat="1" ht="12.75"/>
    <row r="31" s="51" customFormat="1" ht="12.75"/>
    <row r="32" s="51" customFormat="1" ht="12.75"/>
    <row r="33" s="51" customFormat="1" ht="12.75"/>
    <row r="34" s="51" customFormat="1" ht="12.75"/>
    <row r="35" s="51" customFormat="1" ht="12.75"/>
  </sheetData>
  <sheetProtection/>
  <mergeCells count="8">
    <mergeCell ref="N3:N4"/>
    <mergeCell ref="A18:L18"/>
    <mergeCell ref="A17:L17"/>
    <mergeCell ref="A16:L16"/>
    <mergeCell ref="A14:G14"/>
    <mergeCell ref="B8:G8"/>
    <mergeCell ref="B13:G13"/>
    <mergeCell ref="K3:M3"/>
  </mergeCells>
  <printOptions horizontalCentered="1" verticalCentered="1"/>
  <pageMargins left="0.2755905511811024" right="0.2362204724409449" top="0.6692913385826772" bottom="0.984251968503937" header="0.5118110236220472" footer="0.5118110236220472"/>
  <pageSetup horizontalDpi="600" verticalDpi="600" orientation="landscape" paperSize="9" r:id="rId3"/>
  <headerFooter alignWithMargins="0">
    <oddFooter>&amp;L&amp;"Arial,Italic"&amp;8B.4.36.24&amp;CProiect "....", cod SMIS .....&amp;RCererea de Rambursare nr. ....</oddFooter>
  </headerFooter>
  <legacyDrawing r:id="rId2"/>
</worksheet>
</file>

<file path=xl/worksheets/sheet8.xml><?xml version="1.0" encoding="utf-8"?>
<worksheet xmlns="http://schemas.openxmlformats.org/spreadsheetml/2006/main" xmlns:r="http://schemas.openxmlformats.org/officeDocument/2006/relationships">
  <dimension ref="A2:N20"/>
  <sheetViews>
    <sheetView zoomScalePageLayoutView="0" workbookViewId="0" topLeftCell="A1">
      <selection activeCell="A20" sqref="A20"/>
    </sheetView>
  </sheetViews>
  <sheetFormatPr defaultColWidth="9.140625" defaultRowHeight="12.75"/>
  <cols>
    <col min="1" max="1" width="6.28125" style="51" customWidth="1"/>
    <col min="2" max="2" width="12.7109375" style="51" customWidth="1"/>
    <col min="3" max="3" width="9.421875" style="51" customWidth="1"/>
    <col min="4" max="5" width="10.28125" style="51" customWidth="1"/>
    <col min="6" max="6" width="14.00390625" style="51" customWidth="1"/>
    <col min="7" max="7" width="10.28125" style="51" customWidth="1"/>
    <col min="8" max="8" width="9.28125" style="51" customWidth="1"/>
    <col min="9" max="9" width="10.140625" style="51" customWidth="1"/>
    <col min="10" max="10" width="8.8515625" style="51" customWidth="1"/>
    <col min="11" max="11" width="10.28125" style="51" customWidth="1"/>
    <col min="12" max="12" width="11.421875" style="51" customWidth="1"/>
    <col min="13" max="13" width="9.7109375" style="51" customWidth="1"/>
    <col min="14" max="14" width="13.00390625" style="51" customWidth="1"/>
    <col min="15" max="16384" width="9.140625" style="51" customWidth="1"/>
  </cols>
  <sheetData>
    <row r="1" ht="12.75"/>
    <row r="2" ht="15" thickBot="1">
      <c r="A2" s="20" t="s">
        <v>409</v>
      </c>
    </row>
    <row r="3" spans="11:14" ht="13.5" customHeight="1" thickBot="1">
      <c r="K3" s="605" t="s">
        <v>353</v>
      </c>
      <c r="L3" s="619"/>
      <c r="M3" s="620"/>
      <c r="N3" s="610" t="s">
        <v>394</v>
      </c>
    </row>
    <row r="4" spans="1:14" ht="111" thickBot="1">
      <c r="A4" s="179" t="s">
        <v>41</v>
      </c>
      <c r="B4" s="180" t="s">
        <v>148</v>
      </c>
      <c r="C4" s="181" t="s">
        <v>46</v>
      </c>
      <c r="D4" s="181" t="s">
        <v>42</v>
      </c>
      <c r="E4" s="181" t="s">
        <v>147</v>
      </c>
      <c r="F4" s="181" t="s">
        <v>151</v>
      </c>
      <c r="G4" s="181" t="s">
        <v>152</v>
      </c>
      <c r="H4" s="181" t="s">
        <v>47</v>
      </c>
      <c r="I4" s="181" t="s">
        <v>35</v>
      </c>
      <c r="J4" s="182" t="s">
        <v>1</v>
      </c>
      <c r="K4" s="180" t="str">
        <f>'7.2.Chelt servicii'!L6</f>
        <v>Valoare fără TVA</v>
      </c>
      <c r="L4" s="182" t="str">
        <f>'7.2.Chelt servicii'!M6</f>
        <v>Valoare TVA</v>
      </c>
      <c r="M4" s="278" t="str">
        <f>'7.2.Chelt servicii'!N6</f>
        <v>Total</v>
      </c>
      <c r="N4" s="611"/>
    </row>
    <row r="5" spans="1:14" ht="63.75">
      <c r="A5" s="112">
        <v>1</v>
      </c>
      <c r="B5" s="170" t="s">
        <v>149</v>
      </c>
      <c r="C5" s="170" t="s">
        <v>206</v>
      </c>
      <c r="D5" s="170" t="s">
        <v>207</v>
      </c>
      <c r="E5" s="170" t="s">
        <v>208</v>
      </c>
      <c r="F5" s="170"/>
      <c r="G5" s="172">
        <v>0.75</v>
      </c>
      <c r="H5" s="173">
        <v>1000</v>
      </c>
      <c r="I5" s="174">
        <f>H5/1.24</f>
        <v>806.4516129032259</v>
      </c>
      <c r="J5" s="175">
        <f>H5-I5</f>
        <v>193.54838709677415</v>
      </c>
      <c r="K5" s="221">
        <f>G5*I5</f>
        <v>604.8387096774194</v>
      </c>
      <c r="L5" s="222">
        <f>K5*0.24</f>
        <v>145.16129032258064</v>
      </c>
      <c r="M5" s="223">
        <f>K5+L5</f>
        <v>750</v>
      </c>
      <c r="N5" s="220">
        <v>0</v>
      </c>
    </row>
    <row r="6" spans="1:14" ht="12.75">
      <c r="A6" s="112">
        <v>2</v>
      </c>
      <c r="B6" s="56"/>
      <c r="C6" s="56"/>
      <c r="D6" s="56"/>
      <c r="E6" s="56"/>
      <c r="F6" s="56"/>
      <c r="G6" s="52"/>
      <c r="H6" s="52"/>
      <c r="I6" s="52"/>
      <c r="J6" s="120"/>
      <c r="K6" s="112"/>
      <c r="L6" s="120"/>
      <c r="M6" s="113"/>
      <c r="N6" s="113"/>
    </row>
    <row r="7" spans="1:14" ht="12.75">
      <c r="A7" s="112">
        <v>3</v>
      </c>
      <c r="B7" s="56"/>
      <c r="C7" s="56"/>
      <c r="D7" s="56"/>
      <c r="E7" s="56"/>
      <c r="F7" s="56"/>
      <c r="G7" s="52"/>
      <c r="H7" s="52"/>
      <c r="I7" s="52"/>
      <c r="J7" s="120"/>
      <c r="K7" s="112"/>
      <c r="L7" s="120"/>
      <c r="M7" s="113"/>
      <c r="N7" s="113"/>
    </row>
    <row r="8" spans="1:14" ht="15" customHeight="1">
      <c r="A8" s="112"/>
      <c r="B8" s="616" t="s">
        <v>144</v>
      </c>
      <c r="C8" s="617"/>
      <c r="D8" s="617"/>
      <c r="E8" s="617"/>
      <c r="F8" s="617"/>
      <c r="G8" s="618"/>
      <c r="H8" s="53"/>
      <c r="I8" s="53"/>
      <c r="J8" s="121"/>
      <c r="K8" s="287">
        <f>SUM(K5:K7)</f>
        <v>604.8387096774194</v>
      </c>
      <c r="L8" s="287">
        <f>SUM(L5:L7)</f>
        <v>145.16129032258064</v>
      </c>
      <c r="M8" s="299">
        <f>SUM(M5:M7)</f>
        <v>750</v>
      </c>
      <c r="N8" s="289">
        <f>SUM(N5:N7)</f>
        <v>0</v>
      </c>
    </row>
    <row r="9" spans="1:14" ht="25.5">
      <c r="A9" s="112">
        <v>1</v>
      </c>
      <c r="B9" s="157" t="s">
        <v>150</v>
      </c>
      <c r="C9" s="56"/>
      <c r="D9" s="56"/>
      <c r="E9" s="56"/>
      <c r="F9" s="56"/>
      <c r="G9" s="52"/>
      <c r="H9" s="52"/>
      <c r="I9" s="52"/>
      <c r="J9" s="120"/>
      <c r="K9" s="290"/>
      <c r="L9" s="291"/>
      <c r="M9" s="292"/>
      <c r="N9" s="292"/>
    </row>
    <row r="10" spans="1:14" ht="12.75">
      <c r="A10" s="112">
        <v>2</v>
      </c>
      <c r="B10" s="56"/>
      <c r="C10" s="56"/>
      <c r="D10" s="56"/>
      <c r="E10" s="56"/>
      <c r="F10" s="56"/>
      <c r="G10" s="52"/>
      <c r="H10" s="52"/>
      <c r="I10" s="52"/>
      <c r="J10" s="120"/>
      <c r="K10" s="290"/>
      <c r="L10" s="291"/>
      <c r="M10" s="292"/>
      <c r="N10" s="292"/>
    </row>
    <row r="11" spans="1:14" ht="12.75">
      <c r="A11" s="112">
        <v>3</v>
      </c>
      <c r="B11" s="56"/>
      <c r="C11" s="56"/>
      <c r="D11" s="56"/>
      <c r="E11" s="56"/>
      <c r="F11" s="56"/>
      <c r="G11" s="52"/>
      <c r="H11" s="52"/>
      <c r="I11" s="52"/>
      <c r="J11" s="120"/>
      <c r="K11" s="290"/>
      <c r="L11" s="291"/>
      <c r="M11" s="292"/>
      <c r="N11" s="292"/>
    </row>
    <row r="12" spans="1:14" ht="12.75">
      <c r="A12" s="112">
        <v>4</v>
      </c>
      <c r="B12" s="56"/>
      <c r="C12" s="56"/>
      <c r="D12" s="56"/>
      <c r="E12" s="56"/>
      <c r="F12" s="56"/>
      <c r="G12" s="52"/>
      <c r="H12" s="52"/>
      <c r="I12" s="52"/>
      <c r="J12" s="120"/>
      <c r="K12" s="290"/>
      <c r="L12" s="291"/>
      <c r="M12" s="292"/>
      <c r="N12" s="292"/>
    </row>
    <row r="13" spans="1:14" s="61" customFormat="1" ht="13.5" thickBot="1">
      <c r="A13" s="114"/>
      <c r="B13" s="616" t="s">
        <v>146</v>
      </c>
      <c r="C13" s="617"/>
      <c r="D13" s="617"/>
      <c r="E13" s="617"/>
      <c r="F13" s="617"/>
      <c r="G13" s="618"/>
      <c r="H13" s="53"/>
      <c r="I13" s="53"/>
      <c r="J13" s="121"/>
      <c r="K13" s="300">
        <f>SUM(K9:K12)</f>
        <v>0</v>
      </c>
      <c r="L13" s="300">
        <f>SUM(L9:L12)</f>
        <v>0</v>
      </c>
      <c r="M13" s="301">
        <f>SUM(M9:M12)</f>
        <v>0</v>
      </c>
      <c r="N13" s="295">
        <f>SUM(N9:N12)</f>
        <v>0</v>
      </c>
    </row>
    <row r="14" spans="1:14" ht="13.5" thickBot="1">
      <c r="A14" s="613" t="s">
        <v>2</v>
      </c>
      <c r="B14" s="614"/>
      <c r="C14" s="614"/>
      <c r="D14" s="614"/>
      <c r="E14" s="614"/>
      <c r="F14" s="614"/>
      <c r="G14" s="615"/>
      <c r="H14" s="111"/>
      <c r="I14" s="111"/>
      <c r="J14" s="109"/>
      <c r="K14" s="302">
        <f>SUM(K8+K13)</f>
        <v>604.8387096774194</v>
      </c>
      <c r="L14" s="302">
        <f>SUM(L8+L13)</f>
        <v>145.16129032258064</v>
      </c>
      <c r="M14" s="303">
        <f>SUM(M8+M13)</f>
        <v>750</v>
      </c>
      <c r="N14" s="298">
        <f>SUM(N8+N13)</f>
        <v>0</v>
      </c>
    </row>
    <row r="15" ht="12.75"/>
    <row r="16" spans="1:12" ht="28.5" customHeight="1">
      <c r="A16" s="612" t="s">
        <v>153</v>
      </c>
      <c r="B16" s="612"/>
      <c r="C16" s="612"/>
      <c r="D16" s="612"/>
      <c r="E16" s="612"/>
      <c r="F16" s="612"/>
      <c r="G16" s="612"/>
      <c r="H16" s="612"/>
      <c r="I16" s="612"/>
      <c r="J16" s="612"/>
      <c r="K16" s="612"/>
      <c r="L16" s="612"/>
    </row>
    <row r="17" spans="1:12" ht="45" customHeight="1">
      <c r="A17" s="612" t="s">
        <v>346</v>
      </c>
      <c r="B17" s="612"/>
      <c r="C17" s="612"/>
      <c r="D17" s="612"/>
      <c r="E17" s="612"/>
      <c r="F17" s="612"/>
      <c r="G17" s="612"/>
      <c r="H17" s="612"/>
      <c r="I17" s="612"/>
      <c r="J17" s="612"/>
      <c r="K17" s="612"/>
      <c r="L17" s="612"/>
    </row>
    <row r="18" spans="1:12" ht="28.5" customHeight="1">
      <c r="A18" s="590" t="s">
        <v>381</v>
      </c>
      <c r="B18" s="590"/>
      <c r="C18" s="590"/>
      <c r="D18" s="590"/>
      <c r="E18" s="590"/>
      <c r="F18" s="590"/>
      <c r="G18" s="590"/>
      <c r="H18" s="590"/>
      <c r="I18" s="590"/>
      <c r="J18" s="590"/>
      <c r="K18" s="590"/>
      <c r="L18" s="590"/>
    </row>
    <row r="20" ht="12.75">
      <c r="A20" s="51" t="s">
        <v>417</v>
      </c>
    </row>
  </sheetData>
  <sheetProtection/>
  <mergeCells count="8">
    <mergeCell ref="A18:L18"/>
    <mergeCell ref="N3:N4"/>
    <mergeCell ref="A17:L17"/>
    <mergeCell ref="B8:G8"/>
    <mergeCell ref="B13:G13"/>
    <mergeCell ref="A14:G14"/>
    <mergeCell ref="A16:L16"/>
    <mergeCell ref="K3:M3"/>
  </mergeCells>
  <printOptions horizontalCentered="1" verticalCentered="1"/>
  <pageMargins left="0.3937007874015748" right="0.2362204724409449" top="0.6692913385826772" bottom="0.984251968503937" header="0.5118110236220472" footer="0.5118110236220472"/>
  <pageSetup horizontalDpi="600" verticalDpi="600" orientation="landscape" paperSize="9" r:id="rId3"/>
  <headerFooter alignWithMargins="0">
    <oddFooter>&amp;L&amp;"Arial,Italic"&amp;8B.4.36.24&amp;CProiect ".....", cod SMIS .....&amp;RCererea de Rambursare nr. ....</oddFooter>
  </headerFooter>
  <legacyDrawing r:id="rId2"/>
</worksheet>
</file>

<file path=xl/worksheets/sheet9.xml><?xml version="1.0" encoding="utf-8"?>
<worksheet xmlns="http://schemas.openxmlformats.org/spreadsheetml/2006/main" xmlns:r="http://schemas.openxmlformats.org/officeDocument/2006/relationships">
  <dimension ref="A1:N23"/>
  <sheetViews>
    <sheetView zoomScalePageLayoutView="0" workbookViewId="0" topLeftCell="A1">
      <selection activeCell="A23" sqref="A23"/>
    </sheetView>
  </sheetViews>
  <sheetFormatPr defaultColWidth="9.140625" defaultRowHeight="12.75"/>
  <cols>
    <col min="1" max="1" width="7.57421875" style="51" customWidth="1"/>
    <col min="2" max="2" width="11.00390625" style="51" customWidth="1"/>
    <col min="3" max="3" width="11.57421875" style="51" customWidth="1"/>
    <col min="4" max="5" width="10.28125" style="51" customWidth="1"/>
    <col min="6" max="6" width="14.140625" style="51" customWidth="1"/>
    <col min="7" max="7" width="10.28125" style="51" customWidth="1"/>
    <col min="8" max="9" width="10.57421875" style="51" customWidth="1"/>
    <col min="10" max="10" width="8.8515625" style="51" customWidth="1"/>
    <col min="11" max="11" width="10.421875" style="51" customWidth="1"/>
    <col min="12" max="12" width="11.00390625" style="51" customWidth="1"/>
    <col min="13" max="13" width="11.28125" style="51" customWidth="1"/>
    <col min="14" max="14" width="12.57421875" style="51" customWidth="1"/>
    <col min="15" max="16384" width="9.140625" style="51" customWidth="1"/>
  </cols>
  <sheetData>
    <row r="1" ht="13.5" thickBot="1">
      <c r="A1" s="61" t="s">
        <v>410</v>
      </c>
    </row>
    <row r="2" spans="11:14" ht="12" customHeight="1" thickBot="1">
      <c r="K2" s="605" t="s">
        <v>353</v>
      </c>
      <c r="L2" s="619"/>
      <c r="M2" s="620"/>
      <c r="N2" s="610" t="s">
        <v>392</v>
      </c>
    </row>
    <row r="3" spans="1:14" ht="63" customHeight="1" thickBot="1">
      <c r="A3" s="180" t="s">
        <v>41</v>
      </c>
      <c r="B3" s="181" t="s">
        <v>148</v>
      </c>
      <c r="C3" s="181" t="s">
        <v>291</v>
      </c>
      <c r="D3" s="181" t="s">
        <v>42</v>
      </c>
      <c r="E3" s="181" t="s">
        <v>147</v>
      </c>
      <c r="F3" s="181" t="s">
        <v>151</v>
      </c>
      <c r="G3" s="181" t="s">
        <v>152</v>
      </c>
      <c r="H3" s="181" t="s">
        <v>47</v>
      </c>
      <c r="I3" s="181" t="s">
        <v>35</v>
      </c>
      <c r="J3" s="182" t="s">
        <v>1</v>
      </c>
      <c r="K3" s="180" t="s">
        <v>141</v>
      </c>
      <c r="L3" s="182" t="s">
        <v>13</v>
      </c>
      <c r="M3" s="183" t="s">
        <v>0</v>
      </c>
      <c r="N3" s="611"/>
    </row>
    <row r="4" spans="1:14" ht="64.5" thickBot="1">
      <c r="A4" s="205">
        <v>1</v>
      </c>
      <c r="B4" s="166" t="s">
        <v>149</v>
      </c>
      <c r="C4" s="166" t="s">
        <v>209</v>
      </c>
      <c r="D4" s="166" t="s">
        <v>207</v>
      </c>
      <c r="E4" s="166" t="s">
        <v>292</v>
      </c>
      <c r="F4" s="166" t="s">
        <v>293</v>
      </c>
      <c r="G4" s="206">
        <v>0.85</v>
      </c>
      <c r="H4" s="207">
        <v>10</v>
      </c>
      <c r="I4" s="208">
        <f>H4/1.24</f>
        <v>8.064516129032258</v>
      </c>
      <c r="J4" s="224">
        <f>H4-I4</f>
        <v>1.935483870967742</v>
      </c>
      <c r="K4" s="242">
        <f>G4*I4</f>
        <v>6.854838709677419</v>
      </c>
      <c r="L4" s="213">
        <f>K4*0.24</f>
        <v>1.6451612903225805</v>
      </c>
      <c r="M4" s="214">
        <f>K4+L4</f>
        <v>8.5</v>
      </c>
      <c r="N4" s="214">
        <v>0</v>
      </c>
    </row>
    <row r="5" spans="1:14" ht="12.75">
      <c r="A5" s="641">
        <v>2</v>
      </c>
      <c r="B5" s="630" t="s">
        <v>149</v>
      </c>
      <c r="C5" s="650" t="s">
        <v>295</v>
      </c>
      <c r="D5" s="630" t="s">
        <v>207</v>
      </c>
      <c r="E5" s="630" t="s">
        <v>292</v>
      </c>
      <c r="F5" s="154" t="s">
        <v>297</v>
      </c>
      <c r="G5" s="211">
        <v>0.75</v>
      </c>
      <c r="H5" s="624">
        <v>80</v>
      </c>
      <c r="I5" s="635">
        <f>H5/1.24</f>
        <v>64.51612903225806</v>
      </c>
      <c r="J5" s="627">
        <f>H5-I5</f>
        <v>15.483870967741936</v>
      </c>
      <c r="K5" s="647">
        <f>I5*G8</f>
        <v>46.88172043010752</v>
      </c>
      <c r="L5" s="635">
        <f>K5*0.24</f>
        <v>11.251612903225805</v>
      </c>
      <c r="M5" s="621">
        <f>K5+L5</f>
        <v>58.133333333333326</v>
      </c>
      <c r="N5" s="621">
        <v>0</v>
      </c>
    </row>
    <row r="6" spans="1:14" ht="25.5">
      <c r="A6" s="642"/>
      <c r="B6" s="631"/>
      <c r="C6" s="651"/>
      <c r="D6" s="631"/>
      <c r="E6" s="631"/>
      <c r="F6" s="170" t="s">
        <v>294</v>
      </c>
      <c r="G6" s="172">
        <v>0.65</v>
      </c>
      <c r="H6" s="625"/>
      <c r="I6" s="636"/>
      <c r="J6" s="628"/>
      <c r="K6" s="648"/>
      <c r="L6" s="636"/>
      <c r="M6" s="622"/>
      <c r="N6" s="622"/>
    </row>
    <row r="7" spans="1:14" ht="25.5">
      <c r="A7" s="643"/>
      <c r="B7" s="632"/>
      <c r="C7" s="652"/>
      <c r="D7" s="632"/>
      <c r="E7" s="632"/>
      <c r="F7" s="204" t="s">
        <v>296</v>
      </c>
      <c r="G7" s="172">
        <v>0.78</v>
      </c>
      <c r="H7" s="625"/>
      <c r="I7" s="636"/>
      <c r="J7" s="628"/>
      <c r="K7" s="648"/>
      <c r="L7" s="636"/>
      <c r="M7" s="622"/>
      <c r="N7" s="622"/>
    </row>
    <row r="8" spans="1:14" ht="13.5" thickBot="1">
      <c r="A8" s="638" t="s">
        <v>298</v>
      </c>
      <c r="B8" s="639"/>
      <c r="C8" s="639"/>
      <c r="D8" s="639"/>
      <c r="E8" s="639"/>
      <c r="F8" s="640"/>
      <c r="G8" s="212">
        <f>(G5+G6+G7)/3</f>
        <v>0.7266666666666666</v>
      </c>
      <c r="H8" s="626"/>
      <c r="I8" s="637"/>
      <c r="J8" s="629"/>
      <c r="K8" s="649"/>
      <c r="L8" s="637"/>
      <c r="M8" s="623"/>
      <c r="N8" s="623"/>
    </row>
    <row r="9" spans="1:14" ht="64.5" thickBot="1">
      <c r="A9" s="205">
        <v>3</v>
      </c>
      <c r="B9" s="166" t="s">
        <v>149</v>
      </c>
      <c r="C9" s="166" t="s">
        <v>300</v>
      </c>
      <c r="D9" s="166" t="s">
        <v>207</v>
      </c>
      <c r="E9" s="166" t="s">
        <v>375</v>
      </c>
      <c r="F9" s="119"/>
      <c r="G9" s="172">
        <f>'Tabel calcul procent timp'!C23</f>
        <v>0.4883</v>
      </c>
      <c r="H9" s="207">
        <v>600</v>
      </c>
      <c r="I9" s="208">
        <f>H9/1.24</f>
        <v>483.8709677419355</v>
      </c>
      <c r="J9" s="224">
        <f>H9-I9</f>
        <v>116.12903225806451</v>
      </c>
      <c r="K9" s="225">
        <f>I9*G9</f>
        <v>236.2741935483871</v>
      </c>
      <c r="L9" s="213">
        <f>K9*0.24</f>
        <v>56.7058064516129</v>
      </c>
      <c r="M9" s="214">
        <f>K9+L9</f>
        <v>292.98</v>
      </c>
      <c r="N9" s="214">
        <v>0</v>
      </c>
    </row>
    <row r="10" spans="1:14" ht="13.5" thickBot="1">
      <c r="A10" s="226">
        <v>4</v>
      </c>
      <c r="B10" s="119"/>
      <c r="C10" s="119"/>
      <c r="D10" s="119"/>
      <c r="E10" s="119"/>
      <c r="F10" s="119"/>
      <c r="G10" s="111"/>
      <c r="H10" s="207"/>
      <c r="I10" s="207"/>
      <c r="J10" s="227"/>
      <c r="K10" s="228"/>
      <c r="L10" s="227"/>
      <c r="M10" s="229"/>
      <c r="N10" s="229"/>
    </row>
    <row r="11" spans="1:14" ht="13.5" thickBot="1">
      <c r="A11" s="644" t="s">
        <v>144</v>
      </c>
      <c r="B11" s="645"/>
      <c r="C11" s="645"/>
      <c r="D11" s="645"/>
      <c r="E11" s="645"/>
      <c r="F11" s="645"/>
      <c r="G11" s="646"/>
      <c r="H11" s="232">
        <f>H4+H5+H9</f>
        <v>690</v>
      </c>
      <c r="I11" s="233">
        <f>I4+I5+I9</f>
        <v>556.4516129032259</v>
      </c>
      <c r="J11" s="234">
        <f>J4+J5+J9</f>
        <v>133.5483870967742</v>
      </c>
      <c r="K11" s="235">
        <f>SUM(K4:K10)</f>
        <v>290.01075268817203</v>
      </c>
      <c r="L11" s="235">
        <f>SUM(L4:L10)</f>
        <v>69.60258064516128</v>
      </c>
      <c r="M11" s="241">
        <f>SUM(M4:M10)</f>
        <v>359.61333333333334</v>
      </c>
      <c r="N11" s="241">
        <f>SUM(N4:N10)</f>
        <v>0</v>
      </c>
    </row>
    <row r="12" spans="1:14" ht="25.5">
      <c r="A12" s="230">
        <v>1</v>
      </c>
      <c r="B12" s="170" t="s">
        <v>150</v>
      </c>
      <c r="C12" s="209"/>
      <c r="D12" s="209"/>
      <c r="E12" s="209"/>
      <c r="F12" s="209"/>
      <c r="G12" s="210"/>
      <c r="H12" s="210"/>
      <c r="I12" s="210"/>
      <c r="J12" s="231"/>
      <c r="K12" s="243"/>
      <c r="L12" s="244"/>
      <c r="M12" s="245"/>
      <c r="N12" s="245"/>
    </row>
    <row r="13" spans="1:14" ht="12.75">
      <c r="A13" s="112">
        <v>2</v>
      </c>
      <c r="B13" s="56"/>
      <c r="C13" s="56"/>
      <c r="D13" s="56"/>
      <c r="E13" s="56"/>
      <c r="F13" s="56"/>
      <c r="G13" s="52"/>
      <c r="H13" s="52"/>
      <c r="I13" s="52"/>
      <c r="J13" s="120"/>
      <c r="K13" s="112"/>
      <c r="L13" s="120"/>
      <c r="M13" s="113"/>
      <c r="N13" s="113"/>
    </row>
    <row r="14" spans="1:14" ht="12.75">
      <c r="A14" s="112">
        <v>3</v>
      </c>
      <c r="B14" s="56"/>
      <c r="C14" s="56"/>
      <c r="D14" s="56"/>
      <c r="E14" s="56"/>
      <c r="F14" s="56"/>
      <c r="G14" s="52"/>
      <c r="H14" s="52"/>
      <c r="I14" s="52"/>
      <c r="J14" s="120"/>
      <c r="K14" s="112"/>
      <c r="L14" s="120"/>
      <c r="M14" s="113"/>
      <c r="N14" s="113"/>
    </row>
    <row r="15" spans="1:14" ht="13.5" thickBot="1">
      <c r="A15" s="236">
        <v>4</v>
      </c>
      <c r="B15" s="110"/>
      <c r="C15" s="110"/>
      <c r="D15" s="110"/>
      <c r="E15" s="110"/>
      <c r="F15" s="110"/>
      <c r="G15" s="237"/>
      <c r="H15" s="237"/>
      <c r="I15" s="237"/>
      <c r="J15" s="238"/>
      <c r="K15" s="236"/>
      <c r="L15" s="238"/>
      <c r="M15" s="239"/>
      <c r="N15" s="239"/>
    </row>
    <row r="16" spans="1:14" s="61" customFormat="1" ht="13.5" customHeight="1" thickBot="1">
      <c r="A16" s="644" t="s">
        <v>146</v>
      </c>
      <c r="B16" s="645"/>
      <c r="C16" s="645"/>
      <c r="D16" s="645"/>
      <c r="E16" s="645"/>
      <c r="F16" s="645"/>
      <c r="G16" s="646"/>
      <c r="H16" s="54"/>
      <c r="I16" s="54"/>
      <c r="J16" s="240"/>
      <c r="K16" s="304">
        <f>SUM(K12:K15)</f>
        <v>0</v>
      </c>
      <c r="L16" s="304">
        <f>SUM(L12:L15)</f>
        <v>0</v>
      </c>
      <c r="M16" s="305">
        <f>SUM(M12:M15)</f>
        <v>0</v>
      </c>
      <c r="N16" s="305">
        <f>SUM(N12:N15)</f>
        <v>0</v>
      </c>
    </row>
    <row r="17" spans="1:14" ht="13.5" thickBot="1">
      <c r="A17" s="613" t="s">
        <v>2</v>
      </c>
      <c r="B17" s="614"/>
      <c r="C17" s="614"/>
      <c r="D17" s="614"/>
      <c r="E17" s="614"/>
      <c r="F17" s="614"/>
      <c r="G17" s="615"/>
      <c r="H17" s="111"/>
      <c r="I17" s="111"/>
      <c r="J17" s="109"/>
      <c r="K17" s="302">
        <f>SUM(K11+K16)</f>
        <v>290.01075268817203</v>
      </c>
      <c r="L17" s="302">
        <f>SUM(L11+L16)</f>
        <v>69.60258064516128</v>
      </c>
      <c r="M17" s="303">
        <f>SUM(M11+M16)</f>
        <v>359.61333333333334</v>
      </c>
      <c r="N17" s="303">
        <f>SUM(N11+N16)</f>
        <v>0</v>
      </c>
    </row>
    <row r="18" ht="8.25" customHeight="1"/>
    <row r="19" spans="1:13" ht="27.75" customHeight="1">
      <c r="A19" s="612" t="s">
        <v>299</v>
      </c>
      <c r="B19" s="612"/>
      <c r="C19" s="612"/>
      <c r="D19" s="612"/>
      <c r="E19" s="612"/>
      <c r="F19" s="612"/>
      <c r="G19" s="612"/>
      <c r="H19" s="612"/>
      <c r="I19" s="612"/>
      <c r="J19" s="612"/>
      <c r="K19" s="612"/>
      <c r="L19" s="612"/>
      <c r="M19" s="612"/>
    </row>
    <row r="20" spans="1:13" ht="45" customHeight="1">
      <c r="A20" s="633" t="s">
        <v>382</v>
      </c>
      <c r="B20" s="634"/>
      <c r="C20" s="634"/>
      <c r="D20" s="634"/>
      <c r="E20" s="634"/>
      <c r="F20" s="634"/>
      <c r="G20" s="634"/>
      <c r="H20" s="634"/>
      <c r="I20" s="634"/>
      <c r="J20" s="634"/>
      <c r="K20" s="634"/>
      <c r="L20" s="634"/>
      <c r="M20" s="634"/>
    </row>
    <row r="21" spans="1:12" ht="24.75" customHeight="1">
      <c r="A21" s="590" t="s">
        <v>381</v>
      </c>
      <c r="B21" s="590"/>
      <c r="C21" s="590"/>
      <c r="D21" s="590"/>
      <c r="E21" s="590"/>
      <c r="F21" s="590"/>
      <c r="G21" s="590"/>
      <c r="H21" s="590"/>
      <c r="I21" s="590"/>
      <c r="J21" s="590"/>
      <c r="K21" s="590"/>
      <c r="L21" s="590"/>
    </row>
    <row r="22" ht="12.75"/>
    <row r="23" ht="12.75">
      <c r="A23" s="51" t="s">
        <v>417</v>
      </c>
    </row>
    <row r="24" ht="12.75"/>
    <row r="25" ht="12.75"/>
    <row r="26" ht="12.75"/>
  </sheetData>
  <sheetProtection/>
  <mergeCells count="21">
    <mergeCell ref="A11:G11"/>
    <mergeCell ref="K5:K8"/>
    <mergeCell ref="A16:G16"/>
    <mergeCell ref="C5:C7"/>
    <mergeCell ref="A21:L21"/>
    <mergeCell ref="A17:G17"/>
    <mergeCell ref="A19:M19"/>
    <mergeCell ref="A20:M20"/>
    <mergeCell ref="L5:L8"/>
    <mergeCell ref="D5:D7"/>
    <mergeCell ref="B5:B7"/>
    <mergeCell ref="A8:F8"/>
    <mergeCell ref="M5:M8"/>
    <mergeCell ref="A5:A7"/>
    <mergeCell ref="N2:N3"/>
    <mergeCell ref="N5:N8"/>
    <mergeCell ref="K2:M2"/>
    <mergeCell ref="H5:H8"/>
    <mergeCell ref="J5:J8"/>
    <mergeCell ref="E5:E7"/>
    <mergeCell ref="I5:I8"/>
  </mergeCells>
  <printOptions horizontalCentered="1" verticalCentered="1"/>
  <pageMargins left="0.2362204724409449" right="0.2362204724409449" top="0.5511811023622047" bottom="0.984251968503937" header="0.5118110236220472" footer="0.5118110236220472"/>
  <pageSetup horizontalDpi="600" verticalDpi="600" orientation="landscape" paperSize="9" r:id="rId3"/>
  <headerFooter alignWithMargins="0">
    <oddFooter>&amp;L&amp;"Arial,Italic"&amp;8B.4.36.24&amp;CProiect "....", cod SMIS ....&amp;RCererea de Rambursare nr.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anca.voinea</dc:creator>
  <cp:keywords/>
  <dc:description/>
  <cp:lastModifiedBy>Adrian Stanescu</cp:lastModifiedBy>
  <cp:lastPrinted>2015-01-20T12:56:29Z</cp:lastPrinted>
  <dcterms:created xsi:type="dcterms:W3CDTF">2010-03-08T10:35:56Z</dcterms:created>
  <dcterms:modified xsi:type="dcterms:W3CDTF">2015-01-20T13:48:05Z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